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szlo8\Documents\TANSZEK\Allaskeret_2023_2024\"/>
    </mc:Choice>
  </mc:AlternateContent>
  <xr:revisionPtr revIDLastSave="0" documentId="13_ncr:1_{ACD248EC-DB1D-4688-A256-BE4BC1FD4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askeret_2023-2024" sheetId="1" r:id="rId1"/>
    <sheet name="Sheet1" sheetId="2" r:id="rId2"/>
  </sheets>
  <definedNames>
    <definedName name="_xlnm._FilterDatabase" localSheetId="0" hidden="1">'Allaskeret_2023-2024'!$B$5:$Y$316</definedName>
    <definedName name="_xlnm.Print_Area" localSheetId="0">'Allaskeret_2023-2024'!$B$2:$W$312</definedName>
    <definedName name="Z_0409545E_D0AE_4DD1_992C_C8297E980575_.wvu.FilterData" localSheetId="0" hidden="1">'Allaskeret_2023-2024'!$B$5:$Y$312</definedName>
    <definedName name="Z_0409545E_D0AE_4DD1_992C_C8297E980575_.wvu.PrintArea" localSheetId="0" hidden="1">'Allaskeret_2023-2024'!$B$4:$Z$297</definedName>
    <definedName name="Z_0409545E_D0AE_4DD1_992C_C8297E980575_.wvu.Rows" localSheetId="0" hidden="1">'Allaskeret_2023-2024'!#REF!</definedName>
  </definedNames>
  <calcPr calcId="191029"/>
  <customWorkbookViews>
    <customWorkbookView name="Domi - Personal View" guid="{0409545E-D0AE-4DD1-992C-C8297E980575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1" i="1" l="1"/>
  <c r="M141" i="1"/>
  <c r="M261" i="1"/>
  <c r="P261" i="1"/>
  <c r="Q138" i="1"/>
  <c r="O138" i="1"/>
  <c r="N138" i="1"/>
  <c r="R138" i="1"/>
  <c r="M151" i="1"/>
  <c r="P151" i="1"/>
  <c r="P218" i="1"/>
  <c r="M218" i="1"/>
  <c r="M168" i="1"/>
  <c r="P168" i="1"/>
  <c r="T98" i="1"/>
  <c r="P301" i="1"/>
  <c r="M301" i="1"/>
  <c r="P302" i="1"/>
  <c r="M302" i="1"/>
  <c r="P239" i="1"/>
  <c r="M239" i="1"/>
  <c r="M297" i="1"/>
  <c r="P297" i="1"/>
  <c r="Q285" i="1"/>
  <c r="O285" i="1"/>
  <c r="N285" i="1"/>
  <c r="R285" i="1"/>
  <c r="M54" i="1"/>
  <c r="M53" i="1"/>
  <c r="P54" i="1"/>
  <c r="P53" i="1"/>
  <c r="M126" i="1"/>
  <c r="P126" i="1"/>
  <c r="Q50" i="1"/>
  <c r="O50" i="1"/>
  <c r="N50" i="1"/>
  <c r="R50" i="1"/>
  <c r="R24" i="1"/>
  <c r="T267" i="1"/>
  <c r="M248" i="1"/>
  <c r="M247" i="1"/>
  <c r="M246" i="1"/>
  <c r="M245" i="1"/>
  <c r="M244" i="1"/>
  <c r="M243" i="1"/>
  <c r="M242" i="1"/>
  <c r="M241" i="1"/>
  <c r="M238" i="1"/>
  <c r="M237" i="1"/>
  <c r="P248" i="1"/>
  <c r="P247" i="1"/>
  <c r="P246" i="1"/>
  <c r="P245" i="1"/>
  <c r="P244" i="1"/>
  <c r="P243" i="1"/>
  <c r="P242" i="1"/>
  <c r="P241" i="1"/>
  <c r="P238" i="1"/>
  <c r="P237" i="1"/>
  <c r="M128" i="1"/>
  <c r="M127" i="1"/>
  <c r="M125" i="1"/>
  <c r="M124" i="1"/>
  <c r="M123" i="1"/>
  <c r="P128" i="1"/>
  <c r="P127" i="1"/>
  <c r="P125" i="1"/>
  <c r="P124" i="1"/>
  <c r="P123" i="1"/>
  <c r="M43" i="1"/>
  <c r="P43" i="1"/>
  <c r="P41" i="1"/>
  <c r="P42" i="1"/>
  <c r="M42" i="1"/>
  <c r="M41" i="1"/>
  <c r="M272" i="1"/>
  <c r="M271" i="1"/>
  <c r="M270" i="1"/>
  <c r="M269" i="1"/>
  <c r="M268" i="1"/>
  <c r="M267" i="1"/>
  <c r="M266" i="1"/>
  <c r="P272" i="1"/>
  <c r="P271" i="1"/>
  <c r="P270" i="1"/>
  <c r="P269" i="1"/>
  <c r="P268" i="1"/>
  <c r="P267" i="1"/>
  <c r="P266" i="1"/>
  <c r="P112" i="1"/>
  <c r="M112" i="1"/>
  <c r="P148" i="1"/>
  <c r="M148" i="1"/>
  <c r="M17" i="1"/>
  <c r="M16" i="1"/>
  <c r="M15" i="1"/>
  <c r="M14" i="1"/>
  <c r="M13" i="1"/>
  <c r="P17" i="1"/>
  <c r="P16" i="1"/>
  <c r="P15" i="1"/>
  <c r="P14" i="1"/>
  <c r="P13" i="1"/>
  <c r="M259" i="1"/>
  <c r="P259" i="1"/>
  <c r="M207" i="1"/>
  <c r="M206" i="1"/>
  <c r="M205" i="1"/>
  <c r="M204" i="1"/>
  <c r="M203" i="1"/>
  <c r="P207" i="1"/>
  <c r="P206" i="1"/>
  <c r="P205" i="1"/>
  <c r="P204" i="1"/>
  <c r="P203" i="1"/>
  <c r="M284" i="1"/>
  <c r="M283" i="1"/>
  <c r="M282" i="1"/>
  <c r="M281" i="1"/>
  <c r="M280" i="1"/>
  <c r="M279" i="1"/>
  <c r="M278" i="1"/>
  <c r="M277" i="1"/>
  <c r="P284" i="1"/>
  <c r="P283" i="1"/>
  <c r="P282" i="1"/>
  <c r="P281" i="1"/>
  <c r="P280" i="1"/>
  <c r="P279" i="1"/>
  <c r="P278" i="1"/>
  <c r="P277" i="1"/>
  <c r="P276" i="1"/>
  <c r="P211" i="1"/>
  <c r="M211" i="1"/>
  <c r="Q161" i="1"/>
  <c r="O161" i="1"/>
  <c r="N161" i="1"/>
  <c r="R161" i="1"/>
  <c r="M171" i="1"/>
  <c r="P171" i="1"/>
  <c r="L218" i="1" l="1"/>
  <c r="L302" i="1"/>
  <c r="L301" i="1"/>
  <c r="L239" i="1"/>
  <c r="L151" i="1"/>
  <c r="L297" i="1"/>
  <c r="L261" i="1"/>
  <c r="L54" i="1"/>
  <c r="L238" i="1"/>
  <c r="L168" i="1"/>
  <c r="L241" i="1"/>
  <c r="L245" i="1"/>
  <c r="L244" i="1"/>
  <c r="L242" i="1"/>
  <c r="L246" i="1"/>
  <c r="L248" i="1"/>
  <c r="L237" i="1"/>
  <c r="L243" i="1"/>
  <c r="L247" i="1"/>
  <c r="L124" i="1"/>
  <c r="L128" i="1"/>
  <c r="L125" i="1"/>
  <c r="L127" i="1"/>
  <c r="L42" i="1"/>
  <c r="L41" i="1"/>
  <c r="L43" i="1"/>
  <c r="L272" i="1"/>
  <c r="L271" i="1"/>
  <c r="L148" i="1"/>
  <c r="L15" i="1"/>
  <c r="L16" i="1"/>
  <c r="L17" i="1"/>
  <c r="L14" i="1"/>
  <c r="L13" i="1"/>
  <c r="L259" i="1"/>
  <c r="L206" i="1"/>
  <c r="L205" i="1"/>
  <c r="L203" i="1"/>
  <c r="L207" i="1"/>
  <c r="L112" i="1"/>
  <c r="L204" i="1"/>
  <c r="L281" i="1"/>
  <c r="L278" i="1"/>
  <c r="L282" i="1"/>
  <c r="L277" i="1"/>
  <c r="L279" i="1"/>
  <c r="L283" i="1"/>
  <c r="L280" i="1"/>
  <c r="L284" i="1"/>
  <c r="L211" i="1"/>
  <c r="L171" i="1"/>
  <c r="M119" i="1" l="1"/>
  <c r="M118" i="1"/>
  <c r="M116" i="1"/>
  <c r="P119" i="1"/>
  <c r="P118" i="1"/>
  <c r="P116" i="1"/>
  <c r="M117" i="1"/>
  <c r="P117" i="1"/>
  <c r="M100" i="1"/>
  <c r="P100" i="1"/>
  <c r="Q263" i="1"/>
  <c r="Q44" i="1"/>
  <c r="O44" i="1"/>
  <c r="N44" i="1"/>
  <c r="R44" i="1"/>
  <c r="P49" i="1"/>
  <c r="M49" i="1"/>
  <c r="L268" i="1" l="1"/>
  <c r="L270" i="1"/>
  <c r="L49" i="1"/>
  <c r="T286" i="1"/>
  <c r="T274" i="1"/>
  <c r="T222" i="1"/>
  <c r="T180" i="1"/>
  <c r="T173" i="1"/>
  <c r="T122" i="1"/>
  <c r="T115" i="1"/>
  <c r="P79" i="1"/>
  <c r="M79" i="1"/>
  <c r="M83" i="1"/>
  <c r="M82" i="1"/>
  <c r="M81" i="1"/>
  <c r="M80" i="1"/>
  <c r="M78" i="1"/>
  <c r="M77" i="1"/>
  <c r="M76" i="1"/>
  <c r="P83" i="1"/>
  <c r="P82" i="1"/>
  <c r="P81" i="1"/>
  <c r="P80" i="1"/>
  <c r="P78" i="1"/>
  <c r="P77" i="1"/>
  <c r="P76" i="1"/>
  <c r="T45" i="1"/>
  <c r="L76" i="1" l="1"/>
  <c r="L81" i="1"/>
  <c r="L77" i="1"/>
  <c r="L82" i="1"/>
  <c r="L80" i="1"/>
  <c r="L78" i="1"/>
  <c r="L83" i="1"/>
  <c r="L79" i="1"/>
  <c r="M310" i="1" l="1"/>
  <c r="P310" i="1"/>
  <c r="M186" i="1"/>
  <c r="M185" i="1"/>
  <c r="M184" i="1"/>
  <c r="M183" i="1"/>
  <c r="M182" i="1"/>
  <c r="P186" i="1"/>
  <c r="P185" i="1"/>
  <c r="P184" i="1"/>
  <c r="P183" i="1"/>
  <c r="P182" i="1"/>
  <c r="Q200" i="1"/>
  <c r="O200" i="1"/>
  <c r="N200" i="1"/>
  <c r="Q249" i="1"/>
  <c r="O249" i="1"/>
  <c r="N249" i="1"/>
  <c r="Q221" i="1"/>
  <c r="O221" i="1"/>
  <c r="N221" i="1"/>
  <c r="R249" i="1"/>
  <c r="Q208" i="1"/>
  <c r="O208" i="1"/>
  <c r="N208" i="1"/>
  <c r="R208" i="1"/>
  <c r="Q179" i="1"/>
  <c r="O179" i="1"/>
  <c r="N179" i="1"/>
  <c r="R179" i="1"/>
  <c r="M311" i="1"/>
  <c r="M309" i="1"/>
  <c r="M240" i="1"/>
  <c r="M308" i="1"/>
  <c r="M307" i="1"/>
  <c r="M306" i="1"/>
  <c r="M305" i="1"/>
  <c r="M304" i="1"/>
  <c r="M303" i="1"/>
  <c r="P311" i="1"/>
  <c r="P309" i="1"/>
  <c r="P240" i="1"/>
  <c r="P308" i="1"/>
  <c r="P307" i="1"/>
  <c r="P306" i="1"/>
  <c r="P305" i="1"/>
  <c r="P304" i="1"/>
  <c r="P303" i="1"/>
  <c r="M296" i="1"/>
  <c r="M295" i="1"/>
  <c r="M294" i="1"/>
  <c r="M293" i="1"/>
  <c r="M292" i="1"/>
  <c r="M291" i="1"/>
  <c r="M290" i="1"/>
  <c r="M289" i="1"/>
  <c r="M288" i="1"/>
  <c r="P296" i="1"/>
  <c r="P295" i="1"/>
  <c r="P294" i="1"/>
  <c r="P293" i="1"/>
  <c r="P292" i="1"/>
  <c r="P291" i="1"/>
  <c r="P290" i="1"/>
  <c r="P289" i="1"/>
  <c r="P288" i="1"/>
  <c r="M276" i="1"/>
  <c r="R263" i="1"/>
  <c r="M262" i="1"/>
  <c r="M260" i="1"/>
  <c r="M258" i="1"/>
  <c r="M257" i="1"/>
  <c r="M256" i="1"/>
  <c r="M255" i="1"/>
  <c r="P262" i="1"/>
  <c r="P260" i="1"/>
  <c r="P258" i="1"/>
  <c r="P257" i="1"/>
  <c r="P256" i="1"/>
  <c r="P255" i="1"/>
  <c r="P254" i="1"/>
  <c r="P253" i="1"/>
  <c r="P252" i="1"/>
  <c r="M220" i="1"/>
  <c r="M219" i="1"/>
  <c r="M217" i="1"/>
  <c r="M216" i="1"/>
  <c r="M215" i="1"/>
  <c r="M214" i="1"/>
  <c r="M213" i="1"/>
  <c r="M212" i="1"/>
  <c r="P220" i="1"/>
  <c r="P219" i="1"/>
  <c r="P217" i="1"/>
  <c r="P216" i="1"/>
  <c r="P215" i="1"/>
  <c r="P214" i="1"/>
  <c r="P213" i="1"/>
  <c r="P212" i="1"/>
  <c r="M177" i="1"/>
  <c r="M176" i="1"/>
  <c r="M175" i="1"/>
  <c r="P177" i="1"/>
  <c r="P176" i="1"/>
  <c r="P175" i="1"/>
  <c r="M170" i="1"/>
  <c r="M169" i="1"/>
  <c r="M167" i="1"/>
  <c r="M166" i="1"/>
  <c r="M165" i="1"/>
  <c r="M164" i="1"/>
  <c r="P170" i="1"/>
  <c r="P169" i="1"/>
  <c r="P167" i="1"/>
  <c r="P166" i="1"/>
  <c r="P165" i="1"/>
  <c r="P164" i="1"/>
  <c r="M160" i="1"/>
  <c r="M159" i="1"/>
  <c r="M158" i="1"/>
  <c r="M157" i="1"/>
  <c r="M156" i="1"/>
  <c r="M155" i="1"/>
  <c r="P160" i="1"/>
  <c r="P159" i="1"/>
  <c r="P158" i="1"/>
  <c r="P157" i="1"/>
  <c r="P156" i="1"/>
  <c r="P155" i="1"/>
  <c r="M150" i="1"/>
  <c r="M149" i="1"/>
  <c r="M147" i="1"/>
  <c r="M146" i="1"/>
  <c r="M145" i="1"/>
  <c r="M144" i="1"/>
  <c r="M143" i="1"/>
  <c r="M142" i="1"/>
  <c r="P150" i="1"/>
  <c r="P149" i="1"/>
  <c r="P147" i="1"/>
  <c r="P146" i="1"/>
  <c r="P145" i="1"/>
  <c r="P144" i="1"/>
  <c r="P143" i="1"/>
  <c r="P142" i="1"/>
  <c r="M232" i="1"/>
  <c r="M231" i="1"/>
  <c r="M230" i="1"/>
  <c r="M229" i="1"/>
  <c r="M228" i="1"/>
  <c r="M227" i="1"/>
  <c r="M226" i="1"/>
  <c r="M225" i="1"/>
  <c r="M224" i="1"/>
  <c r="P232" i="1"/>
  <c r="P231" i="1"/>
  <c r="P230" i="1"/>
  <c r="P229" i="1"/>
  <c r="P228" i="1"/>
  <c r="P227" i="1"/>
  <c r="P226" i="1"/>
  <c r="P225" i="1"/>
  <c r="P224" i="1"/>
  <c r="P199" i="1"/>
  <c r="P198" i="1"/>
  <c r="P197" i="1"/>
  <c r="P196" i="1"/>
  <c r="P195" i="1"/>
  <c r="P194" i="1"/>
  <c r="P193" i="1"/>
  <c r="P192" i="1"/>
  <c r="P191" i="1"/>
  <c r="P190" i="1"/>
  <c r="M137" i="1"/>
  <c r="M136" i="1"/>
  <c r="M135" i="1"/>
  <c r="M134" i="1"/>
  <c r="M133" i="1"/>
  <c r="M132" i="1"/>
  <c r="P137" i="1"/>
  <c r="P136" i="1"/>
  <c r="P135" i="1"/>
  <c r="P134" i="1"/>
  <c r="P133" i="1"/>
  <c r="P132" i="1"/>
  <c r="M113" i="1"/>
  <c r="M111" i="1"/>
  <c r="M110" i="1"/>
  <c r="M109" i="1"/>
  <c r="M108" i="1"/>
  <c r="P113" i="1"/>
  <c r="P111" i="1"/>
  <c r="P110" i="1"/>
  <c r="P109" i="1"/>
  <c r="P108" i="1"/>
  <c r="M104" i="1"/>
  <c r="M103" i="1"/>
  <c r="M102" i="1"/>
  <c r="M101" i="1"/>
  <c r="M99" i="1"/>
  <c r="M98" i="1"/>
  <c r="M97" i="1"/>
  <c r="M96" i="1"/>
  <c r="P104" i="1"/>
  <c r="P103" i="1"/>
  <c r="P102" i="1"/>
  <c r="P101" i="1"/>
  <c r="P99" i="1"/>
  <c r="P98" i="1"/>
  <c r="P97" i="1"/>
  <c r="P96" i="1"/>
  <c r="M92" i="1"/>
  <c r="M91" i="1"/>
  <c r="M90" i="1"/>
  <c r="M89" i="1"/>
  <c r="M88" i="1"/>
  <c r="M87" i="1"/>
  <c r="P92" i="1"/>
  <c r="P91" i="1"/>
  <c r="P90" i="1"/>
  <c r="P89" i="1"/>
  <c r="P88" i="1"/>
  <c r="P87" i="1"/>
  <c r="M72" i="1"/>
  <c r="M71" i="1"/>
  <c r="M70" i="1"/>
  <c r="M69" i="1"/>
  <c r="M68" i="1"/>
  <c r="M67" i="1"/>
  <c r="P72" i="1"/>
  <c r="P71" i="1"/>
  <c r="P70" i="1"/>
  <c r="P69" i="1"/>
  <c r="P68" i="1"/>
  <c r="P67" i="1"/>
  <c r="M63" i="1"/>
  <c r="M62" i="1"/>
  <c r="M61" i="1"/>
  <c r="M60" i="1"/>
  <c r="M59" i="1"/>
  <c r="P63" i="1"/>
  <c r="P62" i="1"/>
  <c r="P61" i="1"/>
  <c r="P60" i="1"/>
  <c r="P59" i="1"/>
  <c r="M48" i="1"/>
  <c r="M47" i="1"/>
  <c r="P48" i="1"/>
  <c r="P47" i="1"/>
  <c r="M23" i="1"/>
  <c r="M22" i="1"/>
  <c r="M21" i="1"/>
  <c r="P23" i="1"/>
  <c r="P22" i="1"/>
  <c r="P21" i="1"/>
  <c r="R31" i="1"/>
  <c r="Q31" i="1"/>
  <c r="O31" i="1"/>
  <c r="N31" i="1"/>
  <c r="R172" i="1"/>
  <c r="Q172" i="1"/>
  <c r="O172" i="1"/>
  <c r="N172" i="1"/>
  <c r="L184" i="1" l="1"/>
  <c r="L185" i="1"/>
  <c r="L182" i="1"/>
  <c r="L183" i="1"/>
  <c r="L186" i="1"/>
  <c r="L269" i="1"/>
  <c r="L267" i="1"/>
  <c r="L291" i="1"/>
  <c r="L294" i="1"/>
  <c r="L307" i="1"/>
  <c r="L309" i="1"/>
  <c r="L304" i="1"/>
  <c r="L306" i="1"/>
  <c r="L310" i="1"/>
  <c r="L305" i="1"/>
  <c r="L308" i="1"/>
  <c r="L240" i="1"/>
  <c r="L311" i="1"/>
  <c r="L126" i="1"/>
  <c r="L303" i="1"/>
  <c r="L289" i="1"/>
  <c r="L293" i="1"/>
  <c r="L276" i="1"/>
  <c r="L266" i="1"/>
  <c r="L290" i="1"/>
  <c r="L288" i="1"/>
  <c r="L292" i="1"/>
  <c r="L295" i="1"/>
  <c r="L296" i="1"/>
  <c r="L258" i="1"/>
  <c r="L143" i="1"/>
  <c r="L147" i="1"/>
  <c r="L141" i="1"/>
  <c r="L156" i="1"/>
  <c r="L160" i="1"/>
  <c r="L164" i="1"/>
  <c r="L169" i="1"/>
  <c r="L177" i="1"/>
  <c r="L214" i="1"/>
  <c r="L219" i="1"/>
  <c r="L216" i="1"/>
  <c r="L100" i="1"/>
  <c r="L260" i="1"/>
  <c r="L255" i="1"/>
  <c r="L262" i="1"/>
  <c r="L257" i="1"/>
  <c r="L144" i="1"/>
  <c r="L213" i="1"/>
  <c r="L217" i="1"/>
  <c r="L212" i="1"/>
  <c r="L215" i="1"/>
  <c r="L220" i="1"/>
  <c r="L256" i="1"/>
  <c r="L117" i="1"/>
  <c r="L155" i="1"/>
  <c r="L159" i="1"/>
  <c r="L134" i="1"/>
  <c r="L132" i="1"/>
  <c r="L175" i="1"/>
  <c r="L23" i="1"/>
  <c r="L157" i="1"/>
  <c r="L165" i="1"/>
  <c r="L170" i="1"/>
  <c r="L145" i="1"/>
  <c r="L149" i="1"/>
  <c r="L158" i="1"/>
  <c r="L142" i="1"/>
  <c r="L146" i="1"/>
  <c r="L150" i="1"/>
  <c r="L166" i="1"/>
  <c r="L167" i="1"/>
  <c r="L22" i="1"/>
  <c r="L99" i="1"/>
  <c r="L103" i="1"/>
  <c r="L133" i="1"/>
  <c r="L137" i="1"/>
  <c r="L135" i="1"/>
  <c r="L61" i="1"/>
  <c r="L118" i="1"/>
  <c r="L136" i="1"/>
  <c r="L227" i="1"/>
  <c r="L231" i="1"/>
  <c r="L176" i="1"/>
  <c r="L96" i="1"/>
  <c r="L101" i="1"/>
  <c r="L104" i="1"/>
  <c r="L119" i="1"/>
  <c r="L224" i="1"/>
  <c r="L228" i="1"/>
  <c r="L232" i="1"/>
  <c r="L47" i="1"/>
  <c r="L97" i="1"/>
  <c r="L102" i="1"/>
  <c r="L110" i="1"/>
  <c r="L108" i="1"/>
  <c r="L116" i="1"/>
  <c r="L225" i="1"/>
  <c r="L229" i="1"/>
  <c r="L98" i="1"/>
  <c r="L111" i="1"/>
  <c r="L109" i="1"/>
  <c r="L113" i="1"/>
  <c r="L226" i="1"/>
  <c r="L230" i="1"/>
  <c r="L69" i="1"/>
  <c r="L71" i="1"/>
  <c r="L67" i="1"/>
  <c r="L59" i="1"/>
  <c r="L63" i="1"/>
  <c r="L21" i="1"/>
  <c r="L60" i="1"/>
  <c r="L48" i="1"/>
  <c r="L89" i="1"/>
  <c r="L87" i="1"/>
  <c r="L91" i="1"/>
  <c r="L62" i="1"/>
  <c r="L68" i="1"/>
  <c r="L72" i="1"/>
  <c r="L70" i="1"/>
  <c r="L90" i="1"/>
  <c r="L88" i="1"/>
  <c r="L92" i="1"/>
  <c r="Q273" i="1" l="1"/>
  <c r="O273" i="1"/>
  <c r="N273" i="1"/>
  <c r="R273" i="1"/>
  <c r="Q233" i="1"/>
  <c r="O233" i="1"/>
  <c r="N233" i="1"/>
  <c r="R233" i="1"/>
  <c r="M199" i="1"/>
  <c r="M198" i="1"/>
  <c r="M197" i="1"/>
  <c r="M196" i="1"/>
  <c r="M195" i="1"/>
  <c r="M194" i="1"/>
  <c r="M193" i="1"/>
  <c r="M192" i="1"/>
  <c r="M191" i="1"/>
  <c r="M190" i="1"/>
  <c r="L190" i="1" l="1"/>
  <c r="L194" i="1"/>
  <c r="L192" i="1"/>
  <c r="L196" i="1"/>
  <c r="L193" i="1"/>
  <c r="L198" i="1"/>
  <c r="L191" i="1"/>
  <c r="L195" i="1"/>
  <c r="L199" i="1"/>
  <c r="L197" i="1"/>
  <c r="M253" i="1" l="1"/>
  <c r="T51" i="1"/>
  <c r="T39" i="1"/>
  <c r="L253" i="1" l="1"/>
  <c r="M236" i="1"/>
  <c r="M233" i="1" s="1"/>
  <c r="P236" i="1"/>
  <c r="P233" i="1" s="1"/>
  <c r="M254" i="1" l="1"/>
  <c r="M252" i="1"/>
  <c r="P287" i="1" l="1"/>
  <c r="P285" i="1" s="1"/>
  <c r="M287" i="1" l="1"/>
  <c r="M285" i="1" s="1"/>
  <c r="L254" i="1" l="1"/>
  <c r="R298" i="1" l="1"/>
  <c r="Q298" i="1"/>
  <c r="O298" i="1"/>
  <c r="N298" i="1"/>
  <c r="P174" i="1" l="1"/>
  <c r="M174" i="1"/>
  <c r="M172" i="1" l="1"/>
  <c r="P172" i="1"/>
  <c r="L252" i="1" l="1"/>
  <c r="M251" i="1"/>
  <c r="M249" i="1" s="1"/>
  <c r="P251" i="1"/>
  <c r="P249" i="1" s="1"/>
  <c r="M37" i="1"/>
  <c r="M36" i="1"/>
  <c r="M35" i="1"/>
  <c r="M34" i="1"/>
  <c r="P37" i="1"/>
  <c r="P36" i="1"/>
  <c r="P35" i="1"/>
  <c r="P34" i="1"/>
  <c r="L174" i="1" l="1"/>
  <c r="L172" i="1" l="1"/>
  <c r="P210" i="1"/>
  <c r="P208" i="1" s="1"/>
  <c r="M210" i="1"/>
  <c r="M208" i="1" s="1"/>
  <c r="L287" i="1" l="1"/>
  <c r="L285" i="1" s="1"/>
  <c r="R221" i="1" l="1"/>
  <c r="M223" i="1"/>
  <c r="M221" i="1" s="1"/>
  <c r="P223" i="1"/>
  <c r="P221" i="1" s="1"/>
  <c r="R121" i="1" l="1"/>
  <c r="Q121" i="1"/>
  <c r="O121" i="1"/>
  <c r="N121" i="1"/>
  <c r="P30" i="1" l="1"/>
  <c r="P29" i="1"/>
  <c r="P28" i="1"/>
  <c r="P27" i="1"/>
  <c r="M30" i="1"/>
  <c r="R93" i="1" l="1"/>
  <c r="Q93" i="1"/>
  <c r="O93" i="1"/>
  <c r="N93" i="1"/>
  <c r="P121" i="1" l="1"/>
  <c r="M121" i="1" l="1"/>
  <c r="L123" i="1"/>
  <c r="M275" i="1"/>
  <c r="M273" i="1" s="1"/>
  <c r="P275" i="1"/>
  <c r="P273" i="1" s="1"/>
  <c r="T209" i="1" l="1"/>
  <c r="T208" i="1" s="1"/>
  <c r="L210" i="1" l="1"/>
  <c r="L251" i="1"/>
  <c r="R114" i="1"/>
  <c r="Q114" i="1"/>
  <c r="O114" i="1"/>
  <c r="N114" i="1"/>
  <c r="M40" i="1" l="1"/>
  <c r="P40" i="1" s="1"/>
  <c r="P181" i="1"/>
  <c r="P179" i="1" s="1"/>
  <c r="M181" i="1"/>
  <c r="M179" i="1" s="1"/>
  <c r="M66" i="1"/>
  <c r="P66" i="1"/>
  <c r="L40" i="1" l="1"/>
  <c r="L38" i="1" s="1"/>
  <c r="L181" i="1"/>
  <c r="L179" i="1" s="1"/>
  <c r="L66" i="1"/>
  <c r="P300" i="1" l="1"/>
  <c r="P298" i="1" s="1"/>
  <c r="R152" i="1" l="1"/>
  <c r="Q152" i="1"/>
  <c r="O152" i="1"/>
  <c r="N152" i="1"/>
  <c r="R129" i="1"/>
  <c r="Q129" i="1"/>
  <c r="O129" i="1"/>
  <c r="N129" i="1"/>
  <c r="P107" i="1"/>
  <c r="M107" i="1"/>
  <c r="R84" i="1"/>
  <c r="Q84" i="1"/>
  <c r="O84" i="1"/>
  <c r="N84" i="1"/>
  <c r="R73" i="1"/>
  <c r="Q73" i="1"/>
  <c r="O73" i="1"/>
  <c r="N73" i="1"/>
  <c r="M75" i="1"/>
  <c r="R56" i="1"/>
  <c r="Q56" i="1"/>
  <c r="O56" i="1"/>
  <c r="N56" i="1"/>
  <c r="P26" i="1"/>
  <c r="M29" i="1"/>
  <c r="M28" i="1"/>
  <c r="M27" i="1"/>
  <c r="M26" i="1"/>
  <c r="P86" i="1" l="1"/>
  <c r="P84" i="1" s="1"/>
  <c r="M86" i="1"/>
  <c r="R10" i="1" l="1"/>
  <c r="Q10" i="1"/>
  <c r="O10" i="1"/>
  <c r="N10" i="1"/>
  <c r="R105" i="1" l="1"/>
  <c r="Q105" i="1"/>
  <c r="O105" i="1"/>
  <c r="N105" i="1"/>
  <c r="Q38" i="1"/>
  <c r="O38" i="1"/>
  <c r="N38" i="1"/>
  <c r="R38" i="1"/>
  <c r="Q24" i="1"/>
  <c r="O24" i="1"/>
  <c r="N24" i="1"/>
  <c r="M300" i="1" l="1"/>
  <c r="M298" i="1" s="1"/>
  <c r="M140" i="1" l="1"/>
  <c r="M138" i="1" s="1"/>
  <c r="P140" i="1"/>
  <c r="P138" i="1" s="1"/>
  <c r="L140" i="1" l="1"/>
  <c r="L138" i="1" s="1"/>
  <c r="P105" i="1"/>
  <c r="L107" i="1"/>
  <c r="R200" i="1" l="1"/>
  <c r="P12" i="1" l="1"/>
  <c r="P10" i="1" s="1"/>
  <c r="M12" i="1"/>
  <c r="T11" i="1"/>
  <c r="T10" i="1" s="1"/>
  <c r="T106" i="1"/>
  <c r="T105" i="1" s="1"/>
  <c r="M10" i="1" l="1"/>
  <c r="L12" i="1"/>
  <c r="P95" i="1" l="1"/>
  <c r="P93" i="1" s="1"/>
  <c r="M95" i="1"/>
  <c r="M93" i="1" s="1"/>
  <c r="T94" i="1"/>
  <c r="T93" i="1" s="1"/>
  <c r="L95" i="1" l="1"/>
  <c r="L93" i="1" l="1"/>
  <c r="L300" i="1" l="1"/>
  <c r="T65" i="1" l="1"/>
  <c r="T64" i="1" s="1"/>
  <c r="P52" i="1" l="1"/>
  <c r="P50" i="1" s="1"/>
  <c r="M52" i="1"/>
  <c r="M50" i="1" s="1"/>
  <c r="P46" i="1"/>
  <c r="P44" i="1" s="1"/>
  <c r="M46" i="1"/>
  <c r="M44" i="1" s="1"/>
  <c r="T44" i="1"/>
  <c r="P38" i="1" l="1"/>
  <c r="L121" i="1"/>
  <c r="L53" i="1"/>
  <c r="L46" i="1"/>
  <c r="L44" i="1" s="1"/>
  <c r="L52" i="1"/>
  <c r="P163" i="1"/>
  <c r="P161" i="1" s="1"/>
  <c r="M163" i="1"/>
  <c r="M161" i="1" s="1"/>
  <c r="P154" i="1"/>
  <c r="P152" i="1" s="1"/>
  <c r="M154" i="1"/>
  <c r="L50" i="1" l="1"/>
  <c r="M152" i="1"/>
  <c r="L163" i="1"/>
  <c r="L161" i="1" s="1"/>
  <c r="L154" i="1"/>
  <c r="L152" i="1" l="1"/>
  <c r="L37" i="1" l="1"/>
  <c r="L45" i="1" l="1"/>
  <c r="S45" i="1" s="1"/>
  <c r="S44" i="1"/>
  <c r="L275" i="1" l="1"/>
  <c r="L273" i="1" s="1"/>
  <c r="M58" i="1" l="1"/>
  <c r="P58" i="1"/>
  <c r="P56" i="1" s="1"/>
  <c r="T57" i="1"/>
  <c r="T56" i="1" s="1"/>
  <c r="L58" i="1" l="1"/>
  <c r="M56" i="1"/>
  <c r="L56" i="1" l="1"/>
  <c r="S56" i="1" s="1"/>
  <c r="T299" i="1"/>
  <c r="T298" i="1" s="1"/>
  <c r="M105" i="1" l="1"/>
  <c r="L57" i="1"/>
  <c r="S57" i="1" s="1"/>
  <c r="L51" i="1"/>
  <c r="S51" i="1" s="1"/>
  <c r="S50" i="1"/>
  <c r="L64" i="1"/>
  <c r="L36" i="1"/>
  <c r="L28" i="1"/>
  <c r="L105" i="1" l="1"/>
  <c r="S105" i="1" s="1"/>
  <c r="L65" i="1"/>
  <c r="S65" i="1" s="1"/>
  <c r="S64" i="1"/>
  <c r="L106" i="1" l="1"/>
  <c r="S106" i="1" s="1"/>
  <c r="L86" i="1"/>
  <c r="T250" i="1" l="1"/>
  <c r="T249" i="1" s="1"/>
  <c r="L249" i="1" l="1"/>
  <c r="L10" i="1" l="1"/>
  <c r="T153" i="1" l="1"/>
  <c r="T19" i="1"/>
  <c r="M73" i="1" l="1"/>
  <c r="P75" i="1"/>
  <c r="P73" i="1" s="1"/>
  <c r="P33" i="1"/>
  <c r="P31" i="1" s="1"/>
  <c r="M33" i="1"/>
  <c r="M31" i="1" s="1"/>
  <c r="L34" i="1" l="1"/>
  <c r="L33" i="1"/>
  <c r="L35" i="1"/>
  <c r="L31" i="1" l="1"/>
  <c r="P265" i="1"/>
  <c r="M265" i="1"/>
  <c r="T85" i="1"/>
  <c r="T84" i="1" s="1"/>
  <c r="L265" i="1" l="1"/>
  <c r="L263" i="1" s="1"/>
  <c r="L208" i="1"/>
  <c r="L29" i="1"/>
  <c r="L27" i="1"/>
  <c r="L30" i="1"/>
  <c r="M84" i="1"/>
  <c r="L84" i="1" l="1"/>
  <c r="S84" i="1" s="1"/>
  <c r="L85" i="1" l="1"/>
  <c r="S85" i="1" s="1"/>
  <c r="R187" i="1" l="1"/>
  <c r="T74" i="1" l="1"/>
  <c r="T73" i="1" s="1"/>
  <c r="T38" i="1" l="1"/>
  <c r="M38" i="1" l="1"/>
  <c r="N18" i="1" l="1"/>
  <c r="O18" i="1"/>
  <c r="Q18" i="1"/>
  <c r="R18" i="1"/>
  <c r="T18" i="1"/>
  <c r="M20" i="1"/>
  <c r="P20" i="1"/>
  <c r="T25" i="1"/>
  <c r="T24" i="1" s="1"/>
  <c r="T32" i="1"/>
  <c r="T31" i="1" s="1"/>
  <c r="P24" i="1"/>
  <c r="T121" i="1"/>
  <c r="M114" i="1"/>
  <c r="P114" i="1"/>
  <c r="T130" i="1"/>
  <c r="T129" i="1" s="1"/>
  <c r="M131" i="1"/>
  <c r="P131" i="1"/>
  <c r="P129" i="1" s="1"/>
  <c r="T139" i="1"/>
  <c r="T138" i="1" s="1"/>
  <c r="T152" i="1"/>
  <c r="T221" i="1"/>
  <c r="T162" i="1"/>
  <c r="T161" i="1" s="1"/>
  <c r="N187" i="1"/>
  <c r="O187" i="1"/>
  <c r="Q187" i="1"/>
  <c r="T188" i="1"/>
  <c r="T187" i="1" s="1"/>
  <c r="M189" i="1"/>
  <c r="P189" i="1"/>
  <c r="T201" i="1"/>
  <c r="T200" i="1" s="1"/>
  <c r="M202" i="1"/>
  <c r="M200" i="1" s="1"/>
  <c r="P202" i="1"/>
  <c r="P200" i="1" s="1"/>
  <c r="T234" i="1"/>
  <c r="T233" i="1" s="1"/>
  <c r="N263" i="1"/>
  <c r="O263" i="1"/>
  <c r="T264" i="1"/>
  <c r="T263" i="1" s="1"/>
  <c r="T273" i="1"/>
  <c r="L131" i="1" l="1"/>
  <c r="P263" i="1"/>
  <c r="L202" i="1"/>
  <c r="L298" i="1"/>
  <c r="L236" i="1"/>
  <c r="L233" i="1" s="1"/>
  <c r="L234" i="1" s="1"/>
  <c r="M24" i="1"/>
  <c r="M187" i="1"/>
  <c r="M129" i="1"/>
  <c r="M263" i="1"/>
  <c r="L75" i="1"/>
  <c r="P187" i="1"/>
  <c r="L189" i="1"/>
  <c r="L223" i="1"/>
  <c r="M18" i="1"/>
  <c r="L26" i="1"/>
  <c r="L24" i="1" s="1"/>
  <c r="L20" i="1"/>
  <c r="P18" i="1"/>
  <c r="L221" i="1" l="1"/>
  <c r="L114" i="1"/>
  <c r="S249" i="1"/>
  <c r="L200" i="1"/>
  <c r="L187" i="1"/>
  <c r="L73" i="1"/>
  <c r="L18" i="1"/>
  <c r="S24" i="1"/>
  <c r="L129" i="1"/>
  <c r="L130" i="1" s="1"/>
  <c r="S263" i="1"/>
  <c r="S114" i="1" l="1"/>
  <c r="L115" i="1"/>
  <c r="S115" i="1" s="1"/>
  <c r="L250" i="1"/>
  <c r="S250" i="1" s="1"/>
  <c r="L19" i="1"/>
  <c r="S19" i="1" s="1"/>
  <c r="L299" i="1"/>
  <c r="S298" i="1"/>
  <c r="L25" i="1"/>
  <c r="S25" i="1" s="1"/>
  <c r="L264" i="1"/>
  <c r="S264" i="1" s="1"/>
  <c r="S221" i="1"/>
  <c r="L222" i="1"/>
  <c r="S129" i="1"/>
  <c r="S130" i="1"/>
  <c r="L188" i="1"/>
  <c r="S188" i="1" s="1"/>
  <c r="S187" i="1"/>
  <c r="S18" i="1"/>
  <c r="S299" i="1" l="1"/>
  <c r="S222" i="1"/>
  <c r="S31" i="1"/>
  <c r="L32" i="1"/>
  <c r="S32" i="1" l="1"/>
  <c r="S73" i="1"/>
  <c r="L74" i="1"/>
  <c r="S74" i="1" l="1"/>
  <c r="L153" i="1" l="1"/>
  <c r="S153" i="1" s="1"/>
  <c r="S152" i="1"/>
  <c r="S200" i="1"/>
  <c r="L201" i="1"/>
  <c r="S201" i="1" l="1"/>
  <c r="S10" i="1" l="1"/>
  <c r="L11" i="1"/>
  <c r="S11" i="1" l="1"/>
  <c r="S138" i="1"/>
  <c r="L139" i="1"/>
  <c r="S139" i="1" s="1"/>
  <c r="S121" i="1"/>
  <c r="L122" i="1"/>
  <c r="S93" i="1"/>
  <c r="L94" i="1"/>
  <c r="S94" i="1" s="1"/>
  <c r="S208" i="1"/>
  <c r="L209" i="1"/>
  <c r="S273" i="1"/>
  <c r="L274" i="1"/>
  <c r="S274" i="1" s="1"/>
  <c r="S122" i="1" l="1"/>
  <c r="S209" i="1"/>
  <c r="P64" i="1"/>
  <c r="M64" i="1"/>
  <c r="O64" i="1"/>
  <c r="Q64" i="1"/>
  <c r="N64" i="1"/>
  <c r="R64" i="1"/>
  <c r="S38" i="1" l="1"/>
  <c r="L39" i="1"/>
  <c r="S39" i="1" s="1"/>
  <c r="S172" i="1"/>
  <c r="L173" i="1"/>
  <c r="S173" i="1" s="1"/>
  <c r="L180" i="1"/>
  <c r="S180" i="1" s="1"/>
  <c r="S179" i="1"/>
  <c r="S234" i="1" l="1"/>
  <c r="S233" i="1"/>
  <c r="T50" i="1"/>
  <c r="T114" i="1"/>
  <c r="T172" i="1"/>
  <c r="T179" i="1"/>
  <c r="T285" i="1"/>
  <c r="S161" i="1" l="1"/>
  <c r="L162" i="1"/>
  <c r="S162" i="1" s="1"/>
  <c r="L286" i="1"/>
  <c r="S286" i="1" s="1"/>
  <c r="S285" i="1"/>
</calcChain>
</file>

<file path=xl/sharedStrings.xml><?xml version="1.0" encoding="utf-8"?>
<sst xmlns="http://schemas.openxmlformats.org/spreadsheetml/2006/main" count="1519" uniqueCount="277">
  <si>
    <t>Denumirea postului</t>
  </si>
  <si>
    <t>Numele şi prenumele</t>
  </si>
  <si>
    <t>Titular sau suplinitor</t>
  </si>
  <si>
    <t>DISCIPLINE</t>
  </si>
  <si>
    <t>din care:</t>
  </si>
  <si>
    <t>CURS</t>
  </si>
  <si>
    <t>Total ore</t>
  </si>
  <si>
    <t>Sem I.</t>
  </si>
  <si>
    <t>Sem II.</t>
  </si>
  <si>
    <t>titular</t>
  </si>
  <si>
    <t>Conf.</t>
  </si>
  <si>
    <t>I</t>
  </si>
  <si>
    <t>II</t>
  </si>
  <si>
    <t>I/2g</t>
  </si>
  <si>
    <t>Nr. crt.</t>
  </si>
  <si>
    <t>III</t>
  </si>
  <si>
    <t>IV</t>
  </si>
  <si>
    <t>Asist.</t>
  </si>
  <si>
    <t>Total (medie săpt.)</t>
  </si>
  <si>
    <t>sem., lucr. pr., proiecte</t>
  </si>
  <si>
    <t>Prof.</t>
  </si>
  <si>
    <t xml:space="preserve">Nivelul </t>
  </si>
  <si>
    <t>Alte activităti</t>
  </si>
  <si>
    <t>Denumirea</t>
  </si>
  <si>
    <t>Alte mențiuni</t>
  </si>
  <si>
    <t>Nr de saptamani</t>
  </si>
  <si>
    <t>M</t>
  </si>
  <si>
    <t>Consultatii</t>
  </si>
  <si>
    <t>Examene</t>
  </si>
  <si>
    <t>Evaluare lucrari de control</t>
  </si>
  <si>
    <t>Indrumare licenta/diploma</t>
  </si>
  <si>
    <t>Total drepturi salariale</t>
  </si>
  <si>
    <t>Tst</t>
  </si>
  <si>
    <t>II/II/II</t>
  </si>
  <si>
    <t>Dávid László</t>
  </si>
  <si>
    <t>III/III/III</t>
  </si>
  <si>
    <t>Aut</t>
  </si>
  <si>
    <t>Domokos József</t>
  </si>
  <si>
    <t>Calc</t>
  </si>
  <si>
    <t>II/1G</t>
  </si>
  <si>
    <t>II/1g</t>
  </si>
  <si>
    <t>Vacant</t>
  </si>
  <si>
    <t>vacant</t>
  </si>
  <si>
    <t>Teoria sistemelor II</t>
  </si>
  <si>
    <t>III/2g</t>
  </si>
  <si>
    <t>IV/2g</t>
  </si>
  <si>
    <t>IV/1g</t>
  </si>
  <si>
    <t>II/2g</t>
  </si>
  <si>
    <t>Kenéz Lajos</t>
  </si>
  <si>
    <t>Electrotehnică I (Electrotehnică) (Bazele electrotehnicii)</t>
  </si>
  <si>
    <t>Fizică II</t>
  </si>
  <si>
    <t>Aut+Calc+Tst</t>
  </si>
  <si>
    <t>Electrotehnică II</t>
  </si>
  <si>
    <t>I/1g</t>
  </si>
  <si>
    <t>Mec</t>
  </si>
  <si>
    <t>Szántó Zoltán</t>
  </si>
  <si>
    <t>Calc+Aut</t>
  </si>
  <si>
    <t>Aut+Calc+Inf+Tst</t>
  </si>
  <si>
    <t>Imecs Mária</t>
  </si>
  <si>
    <t>Tcm</t>
  </si>
  <si>
    <t>III/1g</t>
  </si>
  <si>
    <t>Márton Lőrinc</t>
  </si>
  <si>
    <t>Robotică (Sisteme de conducere în robotică)</t>
  </si>
  <si>
    <t>Aut+Calc+Inf +Tst</t>
  </si>
  <si>
    <t>Şef lucr.</t>
  </si>
  <si>
    <t>Szabó László Zsolt</t>
  </si>
  <si>
    <t>György Katalin</t>
  </si>
  <si>
    <t>Brassai Sándor Tihamér</t>
  </si>
  <si>
    <t>Sisteme de operare (Sisteme de operare II)</t>
  </si>
  <si>
    <t>Calc+Aut+Inf</t>
  </si>
  <si>
    <t>Bakó László</t>
  </si>
  <si>
    <t>Kelemen András</t>
  </si>
  <si>
    <t>Electronică de putere</t>
  </si>
  <si>
    <t>Aut+Mec+Tcm</t>
  </si>
  <si>
    <t>Papp Sándor</t>
  </si>
  <si>
    <t>Kutasi Dénes Nimród</t>
  </si>
  <si>
    <t>Calc+Aut+Mec+Tst</t>
  </si>
  <si>
    <t>Arhitectura sistemelor de calcul</t>
  </si>
  <si>
    <t>Inf</t>
  </si>
  <si>
    <t>Losonczi Lajos</t>
  </si>
  <si>
    <t>Székely Sándor Endre</t>
  </si>
  <si>
    <t>Molnár László</t>
  </si>
  <si>
    <t>Lefkovits László</t>
  </si>
  <si>
    <t>Szilágyi László</t>
  </si>
  <si>
    <t>I/I/I</t>
  </si>
  <si>
    <t>IV/IV</t>
  </si>
  <si>
    <t>III/III/III/III</t>
  </si>
  <si>
    <t>III/III/II/III</t>
  </si>
  <si>
    <t>Modelare, identificare şi simulare</t>
  </si>
  <si>
    <t>Electronică de putere (proiect)</t>
  </si>
  <si>
    <t>Participare comisii</t>
  </si>
  <si>
    <t>Indrumare licenta</t>
  </si>
  <si>
    <t>Dr. în inginerie electronică și telecom.</t>
  </si>
  <si>
    <t xml:space="preserve">Facultatea si specializările
</t>
  </si>
  <si>
    <t>Licență sau master</t>
  </si>
  <si>
    <t>Nr. ore alocate</t>
  </si>
  <si>
    <t>Anii de studii, grupa/ subgrupa</t>
  </si>
  <si>
    <t>Dr. în inginerie electrică</t>
  </si>
  <si>
    <t>Dr. inginer</t>
  </si>
  <si>
    <t>Dr. în automatică</t>
  </si>
  <si>
    <t>Dr. în știința calculatoarelor</t>
  </si>
  <si>
    <t>Dr. în informatică</t>
  </si>
  <si>
    <t>Turos László</t>
  </si>
  <si>
    <t>Consultatii/ Examene</t>
  </si>
  <si>
    <t>Calc+Aut+Tst+Mec</t>
  </si>
  <si>
    <t>II/3g</t>
  </si>
  <si>
    <t>I/I/I/II</t>
  </si>
  <si>
    <t>II/II/II/II/II</t>
  </si>
  <si>
    <t>I+II</t>
  </si>
  <si>
    <t>Șef Lucr.</t>
  </si>
  <si>
    <t>TST</t>
  </si>
  <si>
    <t>AUT</t>
  </si>
  <si>
    <t>CALC</t>
  </si>
  <si>
    <t>TOTAL POSTURI</t>
  </si>
  <si>
    <t>TOTAL TITULARI</t>
  </si>
  <si>
    <t>Prof+Conf</t>
  </si>
  <si>
    <t>Sef Lucr.</t>
  </si>
  <si>
    <t>%</t>
  </si>
  <si>
    <t>SCI+SMA</t>
  </si>
  <si>
    <t>SCI</t>
  </si>
  <si>
    <t>dr. în Calculatoare</t>
  </si>
  <si>
    <t>dr. în inginerie electronică și telecom.</t>
  </si>
  <si>
    <t>Aut+Mec</t>
  </si>
  <si>
    <t>III/III</t>
  </si>
  <si>
    <t>Tst+Calc</t>
  </si>
  <si>
    <t>Hajdú Szabolcs</t>
  </si>
  <si>
    <t>Sisteme de control predictive</t>
  </si>
  <si>
    <t>Dr. în inginerie electrică, habil în informatică</t>
  </si>
  <si>
    <t>Calc+Tst</t>
  </si>
  <si>
    <t>Prof. Emerit</t>
  </si>
  <si>
    <t xml:space="preserve">Székely Gyula  </t>
  </si>
  <si>
    <t>Electronică digitală (Circuite integrate digitale II)(Electronică digitală II)</t>
  </si>
  <si>
    <t>Circuite electronice liniare II (Circuite electronice fundamentale)</t>
  </si>
  <si>
    <t>Fehér Áron</t>
  </si>
  <si>
    <t>Györfi Ágnes</t>
  </si>
  <si>
    <t>Asist</t>
  </si>
  <si>
    <t>Márton Lörinc</t>
  </si>
  <si>
    <t>Participări comisii</t>
  </si>
  <si>
    <t>Capitole speciale de softcomputing</t>
  </si>
  <si>
    <t>I+II/2g</t>
  </si>
  <si>
    <t>Modelare și simulare</t>
  </si>
  <si>
    <t>Dr. în inginerie electronică și telecomunicații</t>
  </si>
  <si>
    <t>Analiza şi sinteza dispozitivelor numerice (Proiectare logică) (Circuite integrate digitale I)(Electronică digitală I)</t>
  </si>
  <si>
    <t>Csernáth Géza</t>
  </si>
  <si>
    <t>Arhitectura sistemelor de calcul (Arhitectura calculatoarelor)(Arhitectura microprocesoarelor) (Arhitectura calculatoarelor numerice)</t>
  </si>
  <si>
    <t>Programare shell şi utilizare UNIX (Sisteme de operare I)(Sisteme de operare)</t>
  </si>
  <si>
    <t>II/II/III</t>
  </si>
  <si>
    <t>Optimizări (Tehnici de optimizare)</t>
  </si>
  <si>
    <t>Control optimal</t>
  </si>
  <si>
    <t>Tehnologii Web (Programare Web)</t>
  </si>
  <si>
    <t>Aut+Calc+ Mec+Inf</t>
  </si>
  <si>
    <t>suplinitor</t>
  </si>
  <si>
    <t>drd. Informatică aplicată</t>
  </si>
  <si>
    <t>drd. Ingineria calculatoarelor</t>
  </si>
  <si>
    <t>Sisteme de conducere a roboților (Automatizări în electronică și telecomunicații)</t>
  </si>
  <si>
    <t>SCI+DS</t>
  </si>
  <si>
    <t>I+II/1g</t>
  </si>
  <si>
    <t>Dr. în fizică</t>
  </si>
  <si>
    <t>Fizică I</t>
  </si>
  <si>
    <t>Îndrumare licență</t>
  </si>
  <si>
    <t>Vacant (ore răzlețe)</t>
  </si>
  <si>
    <t>Aut+Calc+Tst+Mec</t>
  </si>
  <si>
    <t>Dispozitive electronice şi electronică analogică (Circuite electronice liniare I) (Dispozitive electronice)(Electronică)</t>
  </si>
  <si>
    <t>Aut+Calc+Tst+Mec+Tcm</t>
  </si>
  <si>
    <t>Teoria sistemelor I (Semnale şi sisteme)(Teoria sistemelor)</t>
  </si>
  <si>
    <t>Prelucrarea imaginilor (Vedere artificială)(Prelucrarea numerică a imaginilor)</t>
  </si>
  <si>
    <t>III/III/IV/III</t>
  </si>
  <si>
    <t>Mașini și acționări electrice</t>
  </si>
  <si>
    <t>Sisteme adaptive și robuste</t>
  </si>
  <si>
    <t xml:space="preserve">Sisteme automate </t>
  </si>
  <si>
    <t>Sisteme automate (proiect)</t>
  </si>
  <si>
    <t>IV+IV</t>
  </si>
  <si>
    <t>Procesarea semnalelor (Procesoare numerice de semnal) (Prelucrarea digitală a semnalelor)</t>
  </si>
  <si>
    <t>Fiabilitate software (Testarea aplicațiilor software)</t>
  </si>
  <si>
    <t>Fiabilitate software (Testarea aplicațiilor software) - proiect</t>
  </si>
  <si>
    <t>Sisteme de calcul în timp real (Sisteme de timp real)</t>
  </si>
  <si>
    <t>SCADA - Sisteme de supervizare, conducere și achiziție distribuită</t>
  </si>
  <si>
    <t>SCADA - Sisteme de supervizare, conducere și achiziție distribuită - proiect</t>
  </si>
  <si>
    <t>Proiectarea asistată în automatizări</t>
  </si>
  <si>
    <t xml:space="preserve">Protocoale pentru internet (Rețele locale) </t>
  </si>
  <si>
    <t>Sisteme distribuite  (Programare distribuită) (Rețele de calculatoare în automatizări)</t>
  </si>
  <si>
    <t>Calc+Inf+Aut</t>
  </si>
  <si>
    <t>III/III/IV</t>
  </si>
  <si>
    <t>I/I/I/I</t>
  </si>
  <si>
    <t>I/I/I/I/I</t>
  </si>
  <si>
    <t>Sisteme de conducere cu automate programabile</t>
  </si>
  <si>
    <t>Ingineria sistemelor de programare (Inginerie software) (Inginerie software) (Inginerie software și aplicații în comunicații)</t>
  </si>
  <si>
    <t>Ingineria sistemelor de programare (Inginerie software) (Inginerie software) (Inginerie software și aplicații în comunicații) proiect</t>
  </si>
  <si>
    <t>Sisteme cu microprocesoare (Microcontrolere)</t>
  </si>
  <si>
    <t>III+III</t>
  </si>
  <si>
    <t>Ingineria sistemelor automate (Ingineria reglării automate)</t>
  </si>
  <si>
    <t>Sisteme de recunoaştere a formelor</t>
  </si>
  <si>
    <t>Circuite logice programabile (Structuri hardware reconfigurabile) (Sisteme cu calculator încorporat)</t>
  </si>
  <si>
    <t>Circuite logice programabile (Structuri hardware reconfigurabile) (Sisteme cu calculator încorporat) - proiect</t>
  </si>
  <si>
    <t>I/1G</t>
  </si>
  <si>
    <t>Calc+Aut+Tst+Mec+Tcm</t>
  </si>
  <si>
    <t>Componente și circuite pasive</t>
  </si>
  <si>
    <t>Circuite integrate analogice</t>
  </si>
  <si>
    <t>Optoelectronică</t>
  </si>
  <si>
    <t>Aut/Tst</t>
  </si>
  <si>
    <t>Ferencz Katalin</t>
  </si>
  <si>
    <t>Limbaje de asamblare (Proiectarea cu microprocesoare)(Aplicații practice ale microcontrolerelor)</t>
  </si>
  <si>
    <t xml:space="preserve">Limbaje de asamblare (Proiectarea cu microprocesoare)(Aplicații practice ale microcontrolerelor)  </t>
  </si>
  <si>
    <t xml:space="preserve">Calc+Aut+Tst+Mec </t>
  </si>
  <si>
    <t>Vacant
(Györfi Ágnes)</t>
  </si>
  <si>
    <t>II/II/II/II</t>
  </si>
  <si>
    <t>Calc+Aut+Inf+Tst</t>
  </si>
  <si>
    <t>Funcția</t>
  </si>
  <si>
    <t>Specialit. şi titlul ştiințific</t>
  </si>
  <si>
    <t>Numărul orelor de activitate directă cu studenții</t>
  </si>
  <si>
    <t>Numele şi funcția cadrului didactic suplinitor</t>
  </si>
  <si>
    <t>Inteligență artificială</t>
  </si>
  <si>
    <t>Teoria transmisiunii informației (Teoria codurilor)</t>
  </si>
  <si>
    <t>Măsurători electronice, senzori şi traductoare (Măsurări şi traductoare)(Măsurări  în electronică  şi telecomunicații)(Senzori și sisteme senzoriale)(Măsurări electrice, senzori și traductoare)</t>
  </si>
  <si>
    <t>Sisteme de intrare-ieșire și echipamente periferice (Circuite periferice și interfețe de proces) (Echipamente periferice şi interfețe) (Echipamente periferice și interfațare om-calculator)</t>
  </si>
  <si>
    <t>Rețele de calculatoare (Arhitecturi de rețea şi internet)</t>
  </si>
  <si>
    <t>Rețele de calculatoare (Arhitecturi de rețea şi internet) proiect</t>
  </si>
  <si>
    <t>Analiza și sinteza circuitelor</t>
  </si>
  <si>
    <t>III/1G/1g</t>
  </si>
  <si>
    <t>Tehnici de modulaţii</t>
  </si>
  <si>
    <t>Radiocomunicații</t>
  </si>
  <si>
    <t>Aut+Mec+Calc+Tst</t>
  </si>
  <si>
    <t>Sisteme de comunicaţii</t>
  </si>
  <si>
    <t>Sisteme de transmisiuni telefonice</t>
  </si>
  <si>
    <t>II/II/II/III</t>
  </si>
  <si>
    <t>Aut+Inf</t>
  </si>
  <si>
    <t>Simon Csaba</t>
  </si>
  <si>
    <t>III/1G</t>
  </si>
  <si>
    <t>Proiectarea asistată de calculator (Tehnici CAD în realizarea modulelor electronice)(Proiectarea asistată de calculator a modulelor electronice)</t>
  </si>
  <si>
    <t>Proiectarea asistată de calculator (Tehnici CAD în realizarea modulelor electronice)(Proiectarea asistată de calculator a modulelor electronice) proiect</t>
  </si>
  <si>
    <t xml:space="preserve">III </t>
  </si>
  <si>
    <t>Reţele de telefonie pe rețele IP</t>
  </si>
  <si>
    <t>Televiziune</t>
  </si>
  <si>
    <t>Comunicaţii mobile</t>
  </si>
  <si>
    <t>profesor emerit</t>
  </si>
  <si>
    <t>Calc/Tst</t>
  </si>
  <si>
    <t>II/III/1g</t>
  </si>
  <si>
    <t>III/3g</t>
  </si>
  <si>
    <t>Csaholczi Szabolcs</t>
  </si>
  <si>
    <t>III/4g</t>
  </si>
  <si>
    <t>III1g</t>
  </si>
  <si>
    <t>Proiect de software pentru telecomunicații</t>
  </si>
  <si>
    <t>IV/'1g</t>
  </si>
  <si>
    <t>Sisteme de comutaţie şi rutare</t>
  </si>
  <si>
    <t xml:space="preserve"> </t>
  </si>
  <si>
    <t>Vacant
(Ferencz Katalin)</t>
  </si>
  <si>
    <t xml:space="preserve"> Vacant</t>
  </si>
  <si>
    <t>Sisteme incorporate</t>
  </si>
  <si>
    <t>Sisteme cu evenimente discrete</t>
  </si>
  <si>
    <t>Testarea și diagnoza sistemelor de conducere</t>
  </si>
  <si>
    <t>Instrumentaţie şi sisteme avansate de măsurare</t>
  </si>
  <si>
    <t>Sisteme de conducere a roboților mobili și a vechiculelor</t>
  </si>
  <si>
    <t>Microunde</t>
  </si>
  <si>
    <t>Németh András</t>
  </si>
  <si>
    <t>Calc+Aut+Tst</t>
  </si>
  <si>
    <t>Antene și propagare</t>
  </si>
  <si>
    <t xml:space="preserve">Vacant </t>
  </si>
  <si>
    <t>Consultaţii</t>
  </si>
  <si>
    <t>Evaluare lucr. de control</t>
  </si>
  <si>
    <t>III/IV/III/IV</t>
  </si>
  <si>
    <t>Metode de cercetare, creativitate și inventică</t>
  </si>
  <si>
    <t>SCI+SMA+DS+PP</t>
  </si>
  <si>
    <t>Balogh Adalbert/Losonczi Lajos</t>
  </si>
  <si>
    <t>Prof./Șef Lucr.</t>
  </si>
  <si>
    <t>Forrai Alexandru</t>
  </si>
  <si>
    <t>III/IV/1g</t>
  </si>
  <si>
    <t>Calc+Inf+Tst+Aut</t>
  </si>
  <si>
    <t>Tst/Aut</t>
  </si>
  <si>
    <t>III/II/1g</t>
  </si>
  <si>
    <t>Piglerné Lakner Rozália</t>
  </si>
  <si>
    <t>I/4g</t>
  </si>
  <si>
    <t>Aut+Tst</t>
  </si>
  <si>
    <t>Prelucrarea imaginilor (Vedere artificială)(Prelucrarea numerică a imaginilor - proiect)</t>
  </si>
  <si>
    <t>Fekete Albert Zsombor</t>
  </si>
  <si>
    <t>Sisteme distribuite - proiect (Programare distribuită) (Rețele de calculatoare în automatizări - proiect)</t>
  </si>
  <si>
    <t>Limbaje de asamblare (Proiectarea cu microprocesoare)(Aplicații practice ale microcontrolerelor - proiect)</t>
  </si>
  <si>
    <t>I/I/1g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</si>
</sst>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Times New Roman"/>
      <family val="1"/>
    </font>
    <font>
      <sz val="8"/>
      <name val="Calibri"/>
      <family val="2"/>
      <charset val="238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5"/>
      <color indexed="56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</font>
    <font>
      <i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55" applyNumberFormat="0" applyFill="0" applyAlignment="0" applyProtection="0"/>
    <xf numFmtId="0" fontId="8" fillId="0" borderId="1" applyNumberFormat="0" applyFill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wrapText="1"/>
      <protection locked="0"/>
    </xf>
    <xf numFmtId="2" fontId="4" fillId="0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5" fillId="0" borderId="5" xfId="1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 applyProtection="1">
      <alignment wrapText="1"/>
    </xf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3" xfId="0" applyFill="1" applyBorder="1"/>
    <xf numFmtId="0" fontId="0" fillId="0" borderId="6" xfId="0" applyFill="1" applyBorder="1"/>
    <xf numFmtId="0" fontId="0" fillId="0" borderId="24" xfId="0" applyFill="1" applyBorder="1"/>
    <xf numFmtId="0" fontId="0" fillId="0" borderId="4" xfId="0" applyFill="1" applyBorder="1"/>
    <xf numFmtId="0" fontId="0" fillId="0" borderId="20" xfId="0" applyFill="1" applyBorder="1"/>
    <xf numFmtId="0" fontId="0" fillId="0" borderId="5" xfId="0" applyFill="1" applyBorder="1"/>
    <xf numFmtId="2" fontId="0" fillId="0" borderId="27" xfId="0" applyNumberFormat="1" applyFill="1" applyBorder="1"/>
    <xf numFmtId="2" fontId="0" fillId="0" borderId="28" xfId="0" applyNumberFormat="1" applyFill="1" applyBorder="1"/>
    <xf numFmtId="2" fontId="0" fillId="0" borderId="29" xfId="0" applyNumberFormat="1" applyFill="1" applyBorder="1"/>
    <xf numFmtId="2" fontId="0" fillId="0" borderId="30" xfId="0" applyNumberFormat="1" applyFill="1" applyBorder="1"/>
    <xf numFmtId="2" fontId="0" fillId="0" borderId="18" xfId="0" applyNumberFormat="1" applyFill="1" applyBorder="1"/>
    <xf numFmtId="2" fontId="0" fillId="0" borderId="16" xfId="0" applyNumberFormat="1" applyFill="1" applyBorder="1"/>
    <xf numFmtId="2" fontId="0" fillId="0" borderId="31" xfId="0" applyNumberFormat="1" applyFill="1" applyBorder="1"/>
    <xf numFmtId="2" fontId="0" fillId="0" borderId="32" xfId="0" applyNumberFormat="1" applyFill="1" applyBorder="1"/>
    <xf numFmtId="2" fontId="0" fillId="0" borderId="33" xfId="0" applyNumberFormat="1" applyFill="1" applyBorder="1"/>
    <xf numFmtId="2" fontId="0" fillId="0" borderId="34" xfId="0" applyNumberFormat="1" applyFill="1" applyBorder="1"/>
    <xf numFmtId="2" fontId="0" fillId="0" borderId="21" xfId="0" applyNumberFormat="1" applyFill="1" applyBorder="1"/>
    <xf numFmtId="2" fontId="0" fillId="0" borderId="7" xfId="0" applyNumberFormat="1" applyFill="1" applyBorder="1"/>
    <xf numFmtId="2" fontId="0" fillId="0" borderId="35" xfId="0" applyNumberFormat="1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11" fillId="0" borderId="21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wrapText="1"/>
    </xf>
    <xf numFmtId="2" fontId="11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wrapText="1"/>
      <protection locked="0"/>
    </xf>
    <xf numFmtId="0" fontId="2" fillId="0" borderId="37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3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14" fillId="0" borderId="40" xfId="0" applyFont="1" applyFill="1" applyBorder="1" applyAlignment="1">
      <alignment vertical="center" wrapText="1"/>
    </xf>
    <xf numFmtId="0" fontId="2" fillId="0" borderId="41" xfId="0" applyFont="1" applyFill="1" applyBorder="1" applyAlignment="1" applyProtection="1">
      <alignment wrapText="1"/>
    </xf>
    <xf numFmtId="0" fontId="2" fillId="0" borderId="45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4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wrapText="1"/>
    </xf>
    <xf numFmtId="0" fontId="2" fillId="0" borderId="56" xfId="0" applyFont="1" applyFill="1" applyBorder="1" applyAlignment="1" applyProtection="1">
      <alignment wrapText="1"/>
    </xf>
    <xf numFmtId="0" fontId="2" fillId="0" borderId="40" xfId="0" applyFont="1" applyFill="1" applyBorder="1" applyAlignment="1" applyProtection="1">
      <alignment wrapText="1"/>
    </xf>
    <xf numFmtId="0" fontId="2" fillId="0" borderId="36" xfId="0" applyFont="1" applyFill="1" applyBorder="1" applyAlignment="1" applyProtection="1">
      <alignment wrapText="1"/>
    </xf>
    <xf numFmtId="0" fontId="2" fillId="0" borderId="60" xfId="0" applyFont="1" applyFill="1" applyBorder="1" applyAlignment="1" applyProtection="1">
      <alignment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vertical="center" wrapText="1"/>
    </xf>
    <xf numFmtId="0" fontId="2" fillId="0" borderId="40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43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wrapText="1"/>
    </xf>
    <xf numFmtId="0" fontId="4" fillId="0" borderId="41" xfId="0" applyFont="1" applyFill="1" applyBorder="1" applyAlignment="1" applyProtection="1">
      <alignment vertical="center" wrapText="1"/>
    </xf>
    <xf numFmtId="0" fontId="4" fillId="0" borderId="45" xfId="0" applyFont="1" applyFill="1" applyBorder="1" applyAlignment="1" applyProtection="1">
      <alignment vertical="center" wrapText="1"/>
    </xf>
    <xf numFmtId="0" fontId="4" fillId="0" borderId="33" xfId="0" applyFont="1" applyFill="1" applyBorder="1" applyAlignment="1" applyProtection="1">
      <alignment vertical="center" wrapText="1"/>
    </xf>
    <xf numFmtId="0" fontId="4" fillId="0" borderId="15" xfId="0" applyFont="1" applyFill="1" applyBorder="1" applyAlignment="1" applyProtection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2" fillId="0" borderId="48" xfId="0" applyFont="1" applyFill="1" applyBorder="1" applyAlignment="1" applyProtection="1">
      <alignment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wrapText="1"/>
    </xf>
    <xf numFmtId="0" fontId="2" fillId="0" borderId="47" xfId="0" applyFont="1" applyFill="1" applyBorder="1" applyAlignment="1" applyProtection="1">
      <alignment wrapText="1"/>
    </xf>
    <xf numFmtId="2" fontId="10" fillId="0" borderId="5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7" xfId="0" applyFont="1" applyFill="1" applyBorder="1" applyAlignment="1" applyProtection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5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8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 applyProtection="1">
      <alignment wrapText="1"/>
    </xf>
    <xf numFmtId="0" fontId="2" fillId="3" borderId="0" xfId="0" applyFont="1" applyFill="1" applyBorder="1" applyAlignment="1" applyProtection="1">
      <alignment horizontal="center" wrapText="1"/>
      <protection locked="0"/>
    </xf>
    <xf numFmtId="2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4" fillId="0" borderId="40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 applyProtection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vertical="top" wrapText="1"/>
    </xf>
    <xf numFmtId="2" fontId="20" fillId="0" borderId="13" xfId="0" applyNumberFormat="1" applyFont="1" applyFill="1" applyBorder="1" applyAlignment="1">
      <alignment wrapText="1"/>
    </xf>
    <xf numFmtId="2" fontId="11" fillId="0" borderId="20" xfId="0" applyNumberFormat="1" applyFont="1" applyFill="1" applyBorder="1" applyAlignment="1">
      <alignment vertical="top" wrapText="1"/>
    </xf>
    <xf numFmtId="2" fontId="21" fillId="0" borderId="13" xfId="0" applyNumberFormat="1" applyFont="1" applyFill="1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  <protection locked="0"/>
    </xf>
    <xf numFmtId="2" fontId="10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4" fillId="0" borderId="2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wrapText="1"/>
      <protection locked="0"/>
    </xf>
    <xf numFmtId="0" fontId="2" fillId="0" borderId="18" xfId="0" applyFont="1" applyFill="1" applyBorder="1" applyAlignment="1" applyProtection="1">
      <alignment wrapText="1"/>
    </xf>
    <xf numFmtId="0" fontId="2" fillId="0" borderId="24" xfId="0" applyFont="1" applyFill="1" applyBorder="1" applyAlignment="1">
      <alignment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39" xfId="0" quotePrefix="1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50" xfId="0" applyFont="1" applyFill="1" applyBorder="1" applyAlignment="1" applyProtection="1">
      <alignment vertical="center" wrapText="1"/>
    </xf>
    <xf numFmtId="0" fontId="2" fillId="0" borderId="46" xfId="0" applyFont="1" applyFill="1" applyBorder="1" applyAlignment="1" applyProtection="1">
      <alignment wrapText="1"/>
    </xf>
    <xf numFmtId="0" fontId="14" fillId="0" borderId="44" xfId="0" applyFont="1" applyFill="1" applyBorder="1" applyAlignment="1">
      <alignment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wrapText="1"/>
    </xf>
    <xf numFmtId="0" fontId="2" fillId="0" borderId="3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2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 applyProtection="1">
      <alignment horizontal="center" wrapText="1"/>
      <protection locked="0"/>
    </xf>
    <xf numFmtId="2" fontId="2" fillId="0" borderId="20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 applyProtection="1">
      <alignment wrapText="1"/>
      <protection locked="0"/>
    </xf>
    <xf numFmtId="0" fontId="1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41" xfId="0" applyNumberFormat="1" applyFont="1" applyFill="1" applyBorder="1" applyAlignment="1">
      <alignment horizontal="center" vertical="center" wrapText="1"/>
    </xf>
    <xf numFmtId="2" fontId="2" fillId="0" borderId="46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2" fontId="2" fillId="0" borderId="49" xfId="0" applyNumberFormat="1" applyFont="1" applyFill="1" applyBorder="1" applyAlignment="1">
      <alignment horizontal="center" vertical="center" wrapText="1"/>
    </xf>
    <xf numFmtId="2" fontId="2" fillId="0" borderId="6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40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textRotation="90" wrapText="1"/>
      <protection locked="0"/>
    </xf>
    <xf numFmtId="0" fontId="5" fillId="0" borderId="2" xfId="1" applyFont="1" applyFill="1" applyBorder="1" applyAlignment="1" applyProtection="1">
      <alignment horizontal="center" vertical="center" textRotation="90" wrapText="1"/>
      <protection locked="0"/>
    </xf>
    <xf numFmtId="0" fontId="5" fillId="0" borderId="12" xfId="1" applyFont="1" applyFill="1" applyBorder="1" applyAlignment="1" applyProtection="1">
      <alignment horizontal="center" vertical="center" textRotation="90" wrapText="1"/>
      <protection locked="0"/>
    </xf>
    <xf numFmtId="0" fontId="5" fillId="0" borderId="10" xfId="1" applyFont="1" applyFill="1" applyBorder="1" applyAlignment="1" applyProtection="1">
      <alignment horizontal="center" vertical="center" textRotation="90" wrapText="1"/>
      <protection locked="0"/>
    </xf>
    <xf numFmtId="0" fontId="5" fillId="0" borderId="3" xfId="1" applyFont="1" applyFill="1" applyBorder="1" applyAlignment="1" applyProtection="1">
      <alignment horizontal="center" vertical="center" textRotation="90" wrapText="1"/>
      <protection locked="0"/>
    </xf>
    <xf numFmtId="0" fontId="10" fillId="0" borderId="42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1" xfId="1" applyFont="1" applyFill="1" applyBorder="1" applyAlignment="1" applyProtection="1">
      <alignment horizontal="center" vertical="center" textRotation="90" wrapText="1"/>
      <protection locked="0"/>
    </xf>
    <xf numFmtId="0" fontId="5" fillId="0" borderId="45" xfId="1" applyFont="1" applyFill="1" applyBorder="1" applyAlignment="1" applyProtection="1">
      <alignment horizontal="center" vertical="center" textRotation="90" wrapText="1"/>
      <protection locked="0"/>
    </xf>
    <xf numFmtId="0" fontId="5" fillId="0" borderId="16" xfId="1" applyFont="1" applyFill="1" applyBorder="1" applyAlignment="1" applyProtection="1">
      <alignment horizontal="center" vertical="center" textRotation="90" wrapText="1"/>
      <protection locked="0"/>
    </xf>
    <xf numFmtId="0" fontId="4" fillId="0" borderId="50" xfId="0" applyFont="1" applyFill="1" applyBorder="1" applyAlignment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2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1" applyFont="1" applyFill="1" applyBorder="1" applyAlignment="1" applyProtection="1">
      <alignment horizontal="center" vertical="center" wrapText="1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  <protection locked="0"/>
    </xf>
    <xf numFmtId="0" fontId="5" fillId="0" borderId="45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2" fontId="5" fillId="0" borderId="0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Excel_BuiltIn_Heading 1" xfId="2" xr:uid="{00000000-0005-0000-0000-000000000000}"/>
    <cellStyle name="Heading 1" xfId="1" builtinId="1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29"/>
  <sheetViews>
    <sheetView tabSelected="1" topLeftCell="B1" zoomScale="115" zoomScaleNormal="115" zoomScaleSheetLayoutView="90" zoomScalePageLayoutView="106" workbookViewId="0">
      <pane ySplit="9" topLeftCell="A70" activePane="bottomLeft" state="frozen"/>
      <selection pane="bottomLeft" activeCell="Y308" activeCellId="1" sqref="Y307 Y308"/>
    </sheetView>
  </sheetViews>
  <sheetFormatPr defaultColWidth="22.28515625" defaultRowHeight="12.75" x14ac:dyDescent="0.2"/>
  <cols>
    <col min="1" max="1" width="7.85546875" style="2" hidden="1" customWidth="1"/>
    <col min="2" max="2" width="3.28515625" style="7" customWidth="1"/>
    <col min="3" max="3" width="6" style="7" customWidth="1"/>
    <col min="4" max="4" width="9" style="1" customWidth="1"/>
    <col min="5" max="5" width="6.140625" style="1" hidden="1" customWidth="1"/>
    <col min="6" max="6" width="14.28515625" style="8" hidden="1" customWidth="1"/>
    <col min="7" max="7" width="10.7109375" style="7" customWidth="1"/>
    <col min="8" max="8" width="36.7109375" style="80" customWidth="1"/>
    <col min="9" max="9" width="12.42578125" style="7" customWidth="1"/>
    <col min="10" max="10" width="6.7109375" style="7" customWidth="1"/>
    <col min="11" max="11" width="7.5703125" style="1" customWidth="1"/>
    <col min="12" max="12" width="7.85546875" style="4" customWidth="1"/>
    <col min="13" max="13" width="6.28515625" style="3" customWidth="1"/>
    <col min="14" max="14" width="4.7109375" style="1" customWidth="1"/>
    <col min="15" max="15" width="5.28515625" style="1" customWidth="1"/>
    <col min="16" max="16" width="7.140625" style="4" customWidth="1"/>
    <col min="17" max="17" width="5.42578125" style="1" customWidth="1"/>
    <col min="18" max="18" width="5.5703125" style="1" customWidth="1"/>
    <col min="19" max="19" width="15.140625" style="1" customWidth="1"/>
    <col min="20" max="20" width="7.28515625" style="1" customWidth="1"/>
    <col min="21" max="21" width="7.85546875" style="1" customWidth="1"/>
    <col min="22" max="22" width="7.42578125" style="2" customWidth="1"/>
    <col min="23" max="23" width="8.7109375" style="14" customWidth="1"/>
    <col min="24" max="24" width="20.7109375" style="32" customWidth="1"/>
    <col min="25" max="25" width="8.85546875" style="2" customWidth="1"/>
    <col min="26" max="26" width="28.140625" style="2" customWidth="1"/>
    <col min="27" max="27" width="5" style="2" bestFit="1" customWidth="1"/>
    <col min="28" max="28" width="3.85546875" style="2" customWidth="1"/>
    <col min="29" max="29" width="4.42578125" style="2" bestFit="1" customWidth="1"/>
    <col min="30" max="30" width="5.7109375" style="2" customWidth="1"/>
    <col min="31" max="31" width="4.5703125" style="2" customWidth="1"/>
    <col min="32" max="32" width="5.28515625" style="2" customWidth="1"/>
    <col min="33" max="33" width="5.7109375" style="2" customWidth="1"/>
    <col min="34" max="34" width="4.85546875" style="2" customWidth="1"/>
    <col min="35" max="35" width="5.42578125" style="2" customWidth="1"/>
    <col min="36" max="42" width="8.7109375" style="2" customWidth="1"/>
    <col min="43" max="16384" width="22.28515625" style="2"/>
  </cols>
  <sheetData>
    <row r="1" spans="2:35" hidden="1" x14ac:dyDescent="0.2">
      <c r="M1" s="7"/>
      <c r="N1" s="162"/>
      <c r="O1" s="159"/>
      <c r="P1" s="7"/>
      <c r="Q1" s="162"/>
      <c r="R1" s="159"/>
    </row>
    <row r="2" spans="2:35" hidden="1" x14ac:dyDescent="0.2">
      <c r="M2" s="7"/>
      <c r="N2" s="162"/>
      <c r="O2" s="159"/>
      <c r="P2" s="7"/>
      <c r="Q2" s="162"/>
      <c r="R2" s="159"/>
    </row>
    <row r="3" spans="2:35" hidden="1" x14ac:dyDescent="0.2">
      <c r="N3" s="164"/>
      <c r="O3" s="161"/>
      <c r="Q3" s="164"/>
      <c r="R3" s="161"/>
    </row>
    <row r="4" spans="2:35" ht="13.5" hidden="1" thickBot="1" x14ac:dyDescent="0.25">
      <c r="B4" s="2"/>
      <c r="C4" s="2"/>
      <c r="D4" s="2"/>
      <c r="E4" s="2"/>
      <c r="F4" s="2"/>
      <c r="G4" s="2"/>
      <c r="H4" s="32"/>
      <c r="I4" s="2"/>
      <c r="J4" s="2"/>
      <c r="K4" s="2"/>
      <c r="L4" s="2"/>
      <c r="M4" s="2"/>
      <c r="N4" s="163"/>
      <c r="O4" s="160"/>
      <c r="P4" s="2"/>
      <c r="Q4" s="163"/>
      <c r="R4" s="160"/>
      <c r="S4" s="2"/>
      <c r="T4" s="2"/>
      <c r="U4" s="2"/>
    </row>
    <row r="5" spans="2:35" s="5" customFormat="1" ht="12" customHeight="1" x14ac:dyDescent="0.2">
      <c r="B5" s="341" t="s">
        <v>14</v>
      </c>
      <c r="C5" s="343" t="s">
        <v>0</v>
      </c>
      <c r="D5" s="296" t="s">
        <v>1</v>
      </c>
      <c r="E5" s="345" t="s">
        <v>207</v>
      </c>
      <c r="F5" s="296" t="s">
        <v>208</v>
      </c>
      <c r="G5" s="296" t="s">
        <v>2</v>
      </c>
      <c r="H5" s="311" t="s">
        <v>3</v>
      </c>
      <c r="I5" s="296" t="s">
        <v>93</v>
      </c>
      <c r="J5" s="236" t="s">
        <v>21</v>
      </c>
      <c r="K5" s="296" t="s">
        <v>96</v>
      </c>
      <c r="L5" s="380" t="s">
        <v>209</v>
      </c>
      <c r="M5" s="381"/>
      <c r="N5" s="381"/>
      <c r="O5" s="381"/>
      <c r="P5" s="381"/>
      <c r="Q5" s="381"/>
      <c r="R5" s="382"/>
      <c r="S5" s="18"/>
      <c r="T5" s="18"/>
      <c r="U5" s="18"/>
      <c r="V5" s="373" t="s">
        <v>31</v>
      </c>
      <c r="W5" s="387" t="s">
        <v>25</v>
      </c>
      <c r="X5" s="384" t="s">
        <v>210</v>
      </c>
      <c r="Y5" s="376" t="s">
        <v>207</v>
      </c>
    </row>
    <row r="6" spans="2:35" s="5" customFormat="1" ht="24" customHeight="1" x14ac:dyDescent="0.2">
      <c r="B6" s="342"/>
      <c r="C6" s="344"/>
      <c r="D6" s="297"/>
      <c r="E6" s="346"/>
      <c r="F6" s="297"/>
      <c r="G6" s="297"/>
      <c r="H6" s="312"/>
      <c r="I6" s="297"/>
      <c r="J6" s="297" t="s">
        <v>94</v>
      </c>
      <c r="K6" s="297"/>
      <c r="L6" s="383" t="s">
        <v>18</v>
      </c>
      <c r="M6" s="297" t="s">
        <v>4</v>
      </c>
      <c r="N6" s="297"/>
      <c r="O6" s="297"/>
      <c r="P6" s="297"/>
      <c r="Q6" s="297"/>
      <c r="R6" s="297"/>
      <c r="S6" s="297" t="s">
        <v>22</v>
      </c>
      <c r="T6" s="297"/>
      <c r="U6" s="297" t="s">
        <v>24</v>
      </c>
      <c r="V6" s="374"/>
      <c r="W6" s="388"/>
      <c r="X6" s="385"/>
      <c r="Y6" s="377"/>
      <c r="Z6" s="253"/>
    </row>
    <row r="7" spans="2:35" s="5" customFormat="1" ht="12" customHeight="1" x14ac:dyDescent="0.2">
      <c r="B7" s="342"/>
      <c r="C7" s="344"/>
      <c r="D7" s="297"/>
      <c r="E7" s="346"/>
      <c r="F7" s="297"/>
      <c r="G7" s="297"/>
      <c r="H7" s="312"/>
      <c r="I7" s="297"/>
      <c r="J7" s="297"/>
      <c r="K7" s="297"/>
      <c r="L7" s="383"/>
      <c r="M7" s="297" t="s">
        <v>5</v>
      </c>
      <c r="N7" s="297"/>
      <c r="O7" s="297"/>
      <c r="P7" s="297" t="s">
        <v>19</v>
      </c>
      <c r="Q7" s="297"/>
      <c r="R7" s="297"/>
      <c r="S7" s="297" t="s">
        <v>23</v>
      </c>
      <c r="T7" s="297" t="s">
        <v>95</v>
      </c>
      <c r="U7" s="369"/>
      <c r="V7" s="374"/>
      <c r="W7" s="388"/>
      <c r="X7" s="385"/>
      <c r="Y7" s="377"/>
      <c r="AG7" s="332"/>
      <c r="AH7" s="332"/>
      <c r="AI7" s="332"/>
    </row>
    <row r="8" spans="2:35" s="5" customFormat="1" ht="24" customHeight="1" x14ac:dyDescent="0.2">
      <c r="B8" s="342"/>
      <c r="C8" s="344"/>
      <c r="D8" s="297"/>
      <c r="E8" s="347"/>
      <c r="F8" s="297"/>
      <c r="G8" s="297"/>
      <c r="H8" s="312"/>
      <c r="I8" s="297"/>
      <c r="J8" s="237"/>
      <c r="K8" s="297"/>
      <c r="L8" s="383"/>
      <c r="M8" s="237" t="s">
        <v>6</v>
      </c>
      <c r="N8" s="181" t="s">
        <v>7</v>
      </c>
      <c r="O8" s="181" t="s">
        <v>8</v>
      </c>
      <c r="P8" s="252" t="s">
        <v>6</v>
      </c>
      <c r="Q8" s="181" t="s">
        <v>7</v>
      </c>
      <c r="R8" s="181" t="s">
        <v>8</v>
      </c>
      <c r="S8" s="369"/>
      <c r="T8" s="369"/>
      <c r="U8" s="369"/>
      <c r="V8" s="375"/>
      <c r="W8" s="389"/>
      <c r="X8" s="386"/>
      <c r="Y8" s="378"/>
    </row>
    <row r="9" spans="2:35" s="6" customFormat="1" ht="11.25" customHeight="1" thickBot="1" x14ac:dyDescent="0.25">
      <c r="B9" s="19">
        <v>1</v>
      </c>
      <c r="C9" s="20">
        <v>2</v>
      </c>
      <c r="D9" s="20">
        <v>3</v>
      </c>
      <c r="E9" s="20">
        <v>4</v>
      </c>
      <c r="F9" s="21">
        <v>5</v>
      </c>
      <c r="G9" s="20">
        <v>6</v>
      </c>
      <c r="H9" s="108">
        <v>7</v>
      </c>
      <c r="I9" s="20">
        <v>8</v>
      </c>
      <c r="J9" s="20">
        <v>9</v>
      </c>
      <c r="K9" s="20">
        <v>10</v>
      </c>
      <c r="L9" s="109">
        <v>11</v>
      </c>
      <c r="M9" s="20">
        <v>12</v>
      </c>
      <c r="N9" s="20">
        <v>13</v>
      </c>
      <c r="O9" s="20">
        <v>14</v>
      </c>
      <c r="P9" s="109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2">
        <v>21</v>
      </c>
      <c r="W9" s="133">
        <v>22</v>
      </c>
      <c r="X9" s="132">
        <v>23</v>
      </c>
      <c r="Y9" s="110">
        <v>24</v>
      </c>
    </row>
    <row r="10" spans="2:35" ht="14.25" customHeight="1" x14ac:dyDescent="0.2">
      <c r="B10" s="288">
        <v>1</v>
      </c>
      <c r="C10" s="271" t="s">
        <v>64</v>
      </c>
      <c r="D10" s="271" t="s">
        <v>65</v>
      </c>
      <c r="E10" s="271" t="s">
        <v>64</v>
      </c>
      <c r="F10" s="339" t="s">
        <v>101</v>
      </c>
      <c r="G10" s="271" t="s">
        <v>9</v>
      </c>
      <c r="H10" s="274"/>
      <c r="I10" s="299"/>
      <c r="J10" s="286"/>
      <c r="K10" s="192">
        <v>16</v>
      </c>
      <c r="L10" s="180">
        <f t="shared" ref="L10:R10" si="0">SUM(L12:L17)</f>
        <v>12</v>
      </c>
      <c r="M10" s="276">
        <f t="shared" si="0"/>
        <v>4</v>
      </c>
      <c r="N10" s="276">
        <f t="shared" si="0"/>
        <v>2</v>
      </c>
      <c r="O10" s="276">
        <f t="shared" si="0"/>
        <v>2</v>
      </c>
      <c r="P10" s="276">
        <f t="shared" si="0"/>
        <v>8</v>
      </c>
      <c r="Q10" s="276">
        <f t="shared" si="0"/>
        <v>6</v>
      </c>
      <c r="R10" s="280">
        <f t="shared" si="0"/>
        <v>10</v>
      </c>
      <c r="S10" s="27">
        <f>K10-L10</f>
        <v>4</v>
      </c>
      <c r="T10" s="232">
        <f>T11/28</f>
        <v>4</v>
      </c>
      <c r="U10" s="232"/>
      <c r="V10" s="323"/>
      <c r="W10" s="282"/>
      <c r="X10" s="134"/>
      <c r="Y10" s="78"/>
      <c r="Z10" s="154"/>
      <c r="AG10" s="35"/>
      <c r="AH10" s="35"/>
      <c r="AI10" s="35"/>
    </row>
    <row r="11" spans="2:35" ht="15" customHeight="1" thickBot="1" x14ac:dyDescent="0.25">
      <c r="B11" s="289"/>
      <c r="C11" s="272"/>
      <c r="D11" s="272"/>
      <c r="E11" s="272"/>
      <c r="F11" s="340"/>
      <c r="G11" s="272"/>
      <c r="H11" s="285"/>
      <c r="I11" s="300"/>
      <c r="J11" s="287"/>
      <c r="K11" s="193">
        <v>448</v>
      </c>
      <c r="L11" s="233">
        <f>L10*28</f>
        <v>336</v>
      </c>
      <c r="M11" s="277"/>
      <c r="N11" s="277"/>
      <c r="O11" s="277"/>
      <c r="P11" s="277"/>
      <c r="Q11" s="277"/>
      <c r="R11" s="281"/>
      <c r="S11" s="25">
        <f>K11-L11</f>
        <v>112</v>
      </c>
      <c r="T11" s="26">
        <f>SUM(T12:T17)</f>
        <v>112</v>
      </c>
      <c r="U11" s="9"/>
      <c r="V11" s="324"/>
      <c r="W11" s="283"/>
      <c r="X11" s="209"/>
      <c r="Y11" s="210"/>
      <c r="Z11" s="154"/>
      <c r="AG11" s="35"/>
      <c r="AH11" s="35"/>
      <c r="AI11" s="35"/>
    </row>
    <row r="12" spans="2:35" ht="25.5" customHeight="1" x14ac:dyDescent="0.2">
      <c r="B12" s="289"/>
      <c r="C12" s="272"/>
      <c r="D12" s="272"/>
      <c r="E12" s="272"/>
      <c r="F12" s="340"/>
      <c r="G12" s="272"/>
      <c r="H12" s="129" t="s">
        <v>145</v>
      </c>
      <c r="I12" s="242" t="s">
        <v>266</v>
      </c>
      <c r="J12" s="11"/>
      <c r="K12" s="242" t="s">
        <v>146</v>
      </c>
      <c r="L12" s="131">
        <f t="shared" ref="L12:L17" si="1">M12+P12</f>
        <v>2</v>
      </c>
      <c r="M12" s="128">
        <f t="shared" ref="M12:M17" si="2">IF(J12="m",(N12+O12)*2.5*W12/28,(N12+O12)*2*W12/28)</f>
        <v>2</v>
      </c>
      <c r="N12" s="242">
        <v>2</v>
      </c>
      <c r="O12" s="242"/>
      <c r="P12" s="131">
        <f t="shared" ref="P12:P17" si="3">IF(J12="m",(Q12+R12)*1.5*W12/28,(Q12+R12)*1*W12/28)</f>
        <v>0</v>
      </c>
      <c r="Q12" s="242"/>
      <c r="R12" s="242"/>
      <c r="S12" s="11" t="s">
        <v>27</v>
      </c>
      <c r="T12" s="11">
        <v>10</v>
      </c>
      <c r="U12" s="11"/>
      <c r="V12" s="326"/>
      <c r="W12" s="234">
        <v>14</v>
      </c>
      <c r="X12" s="208" t="s">
        <v>65</v>
      </c>
      <c r="Y12" s="199" t="s">
        <v>109</v>
      </c>
      <c r="Z12" s="154"/>
      <c r="AG12" s="35"/>
      <c r="AH12" s="35"/>
      <c r="AI12" s="35"/>
    </row>
    <row r="13" spans="2:35" ht="25.5" customHeight="1" x14ac:dyDescent="0.2">
      <c r="B13" s="289"/>
      <c r="C13" s="272"/>
      <c r="D13" s="272"/>
      <c r="E13" s="272"/>
      <c r="F13" s="340"/>
      <c r="G13" s="272"/>
      <c r="H13" s="254" t="s">
        <v>149</v>
      </c>
      <c r="I13" s="11" t="s">
        <v>63</v>
      </c>
      <c r="J13" s="11"/>
      <c r="K13" s="11" t="s">
        <v>87</v>
      </c>
      <c r="L13" s="131">
        <f t="shared" si="1"/>
        <v>2</v>
      </c>
      <c r="M13" s="128">
        <f t="shared" si="2"/>
        <v>2</v>
      </c>
      <c r="N13" s="11"/>
      <c r="O13" s="11">
        <v>2</v>
      </c>
      <c r="P13" s="131">
        <f t="shared" si="3"/>
        <v>0</v>
      </c>
      <c r="Q13" s="11"/>
      <c r="R13" s="11"/>
      <c r="S13" s="33" t="s">
        <v>28</v>
      </c>
      <c r="T13" s="33">
        <v>10</v>
      </c>
      <c r="U13" s="11"/>
      <c r="V13" s="326"/>
      <c r="W13" s="177">
        <v>14</v>
      </c>
      <c r="X13" s="136" t="s">
        <v>65</v>
      </c>
      <c r="Y13" s="23" t="s">
        <v>109</v>
      </c>
      <c r="Z13" s="154"/>
      <c r="AG13" s="35"/>
      <c r="AH13" s="35"/>
      <c r="AI13" s="35"/>
    </row>
    <row r="14" spans="2:35" ht="25.5" customHeight="1" x14ac:dyDescent="0.2">
      <c r="B14" s="289"/>
      <c r="C14" s="272"/>
      <c r="D14" s="272"/>
      <c r="E14" s="272"/>
      <c r="F14" s="340"/>
      <c r="G14" s="272"/>
      <c r="H14" s="129" t="s">
        <v>68</v>
      </c>
      <c r="I14" s="11" t="s">
        <v>78</v>
      </c>
      <c r="J14" s="11"/>
      <c r="K14" s="11" t="s">
        <v>47</v>
      </c>
      <c r="L14" s="131">
        <f t="shared" si="1"/>
        <v>2</v>
      </c>
      <c r="M14" s="128">
        <f t="shared" si="2"/>
        <v>0</v>
      </c>
      <c r="N14" s="11"/>
      <c r="O14" s="11"/>
      <c r="P14" s="131">
        <f t="shared" si="3"/>
        <v>2</v>
      </c>
      <c r="Q14" s="11"/>
      <c r="R14" s="11">
        <v>4</v>
      </c>
      <c r="S14" s="11" t="s">
        <v>30</v>
      </c>
      <c r="T14" s="11">
        <v>45</v>
      </c>
      <c r="U14" s="11"/>
      <c r="V14" s="326"/>
      <c r="W14" s="177">
        <v>14</v>
      </c>
      <c r="X14" s="136" t="s">
        <v>65</v>
      </c>
      <c r="Y14" s="23" t="s">
        <v>109</v>
      </c>
      <c r="Z14" s="154"/>
      <c r="AG14" s="35"/>
      <c r="AH14" s="35"/>
      <c r="AI14" s="35"/>
    </row>
    <row r="15" spans="2:35" ht="25.5" customHeight="1" x14ac:dyDescent="0.2">
      <c r="B15" s="289"/>
      <c r="C15" s="272"/>
      <c r="D15" s="272"/>
      <c r="E15" s="272"/>
      <c r="F15" s="340"/>
      <c r="G15" s="272"/>
      <c r="H15" s="255" t="s">
        <v>145</v>
      </c>
      <c r="I15" s="242" t="s">
        <v>78</v>
      </c>
      <c r="J15" s="242"/>
      <c r="K15" s="242" t="s">
        <v>105</v>
      </c>
      <c r="L15" s="131">
        <f t="shared" si="1"/>
        <v>3</v>
      </c>
      <c r="M15" s="128">
        <f t="shared" si="2"/>
        <v>0</v>
      </c>
      <c r="N15" s="242"/>
      <c r="O15" s="242"/>
      <c r="P15" s="131">
        <f t="shared" si="3"/>
        <v>3</v>
      </c>
      <c r="Q15" s="242">
        <v>6</v>
      </c>
      <c r="R15" s="242"/>
      <c r="S15" s="33" t="s">
        <v>29</v>
      </c>
      <c r="T15" s="11">
        <v>30</v>
      </c>
      <c r="U15" s="11"/>
      <c r="V15" s="326"/>
      <c r="W15" s="177">
        <v>14</v>
      </c>
      <c r="X15" s="136" t="s">
        <v>65</v>
      </c>
      <c r="Y15" s="23" t="s">
        <v>109</v>
      </c>
      <c r="Z15" s="154"/>
      <c r="AG15" s="35"/>
      <c r="AH15" s="35"/>
      <c r="AI15" s="35"/>
    </row>
    <row r="16" spans="2:35" x14ac:dyDescent="0.2">
      <c r="B16" s="289"/>
      <c r="C16" s="272"/>
      <c r="D16" s="272"/>
      <c r="E16" s="272"/>
      <c r="F16" s="340"/>
      <c r="G16" s="272"/>
      <c r="H16" s="129" t="s">
        <v>68</v>
      </c>
      <c r="I16" s="11" t="s">
        <v>38</v>
      </c>
      <c r="J16" s="11"/>
      <c r="K16" s="242" t="s">
        <v>47</v>
      </c>
      <c r="L16" s="131">
        <f t="shared" si="1"/>
        <v>2</v>
      </c>
      <c r="M16" s="128">
        <f t="shared" si="2"/>
        <v>0</v>
      </c>
      <c r="N16" s="242"/>
      <c r="O16" s="242"/>
      <c r="P16" s="131">
        <f t="shared" si="3"/>
        <v>2</v>
      </c>
      <c r="Q16" s="242"/>
      <c r="R16" s="242">
        <v>4</v>
      </c>
      <c r="S16" s="12" t="s">
        <v>137</v>
      </c>
      <c r="T16" s="12">
        <v>17</v>
      </c>
      <c r="U16" s="11"/>
      <c r="V16" s="326"/>
      <c r="W16" s="71">
        <v>14</v>
      </c>
      <c r="X16" s="136" t="s">
        <v>65</v>
      </c>
      <c r="Y16" s="23" t="s">
        <v>109</v>
      </c>
      <c r="Z16" s="154"/>
      <c r="AG16" s="35"/>
      <c r="AH16" s="35"/>
      <c r="AI16" s="35"/>
    </row>
    <row r="17" spans="2:35" ht="13.5" thickBot="1" x14ac:dyDescent="0.25">
      <c r="B17" s="289"/>
      <c r="C17" s="272"/>
      <c r="D17" s="272"/>
      <c r="E17" s="272"/>
      <c r="F17" s="340"/>
      <c r="G17" s="272"/>
      <c r="H17" s="254" t="s">
        <v>149</v>
      </c>
      <c r="I17" s="11" t="s">
        <v>78</v>
      </c>
      <c r="J17" s="11"/>
      <c r="K17" s="11" t="s">
        <v>40</v>
      </c>
      <c r="L17" s="131">
        <f t="shared" si="1"/>
        <v>1</v>
      </c>
      <c r="M17" s="128">
        <f t="shared" si="2"/>
        <v>0</v>
      </c>
      <c r="N17" s="141"/>
      <c r="O17" s="141"/>
      <c r="P17" s="131">
        <f t="shared" si="3"/>
        <v>1</v>
      </c>
      <c r="Q17" s="141"/>
      <c r="R17" s="141">
        <v>2</v>
      </c>
      <c r="S17" s="12"/>
      <c r="T17" s="12"/>
      <c r="U17" s="241"/>
      <c r="V17" s="326"/>
      <c r="W17" s="71">
        <v>14</v>
      </c>
      <c r="X17" s="136" t="s">
        <v>65</v>
      </c>
      <c r="Y17" s="23" t="s">
        <v>109</v>
      </c>
      <c r="Z17" s="154"/>
      <c r="AG17" s="35"/>
      <c r="AH17" s="35"/>
      <c r="AI17" s="35"/>
    </row>
    <row r="18" spans="2:35" ht="12.75" customHeight="1" x14ac:dyDescent="0.2">
      <c r="B18" s="288">
        <v>2</v>
      </c>
      <c r="C18" s="271" t="s">
        <v>20</v>
      </c>
      <c r="D18" s="271" t="s">
        <v>34</v>
      </c>
      <c r="E18" s="271" t="s">
        <v>20</v>
      </c>
      <c r="F18" s="271" t="s">
        <v>98</v>
      </c>
      <c r="G18" s="271" t="s">
        <v>9</v>
      </c>
      <c r="H18" s="274"/>
      <c r="I18" s="299"/>
      <c r="J18" s="286"/>
      <c r="K18" s="192">
        <v>16</v>
      </c>
      <c r="L18" s="180">
        <f t="shared" ref="L18:R18" si="4">SUM(L20:L23)</f>
        <v>9</v>
      </c>
      <c r="M18" s="276">
        <f t="shared" si="4"/>
        <v>9</v>
      </c>
      <c r="N18" s="276">
        <f t="shared" si="4"/>
        <v>5</v>
      </c>
      <c r="O18" s="276">
        <f t="shared" si="4"/>
        <v>4</v>
      </c>
      <c r="P18" s="276">
        <f t="shared" si="4"/>
        <v>0</v>
      </c>
      <c r="Q18" s="276">
        <f t="shared" si="4"/>
        <v>0</v>
      </c>
      <c r="R18" s="280">
        <f t="shared" si="4"/>
        <v>0</v>
      </c>
      <c r="S18" s="27">
        <f>K18-L18</f>
        <v>7</v>
      </c>
      <c r="T18" s="232">
        <f>T19/28</f>
        <v>7</v>
      </c>
      <c r="U18" s="232"/>
      <c r="V18" s="323"/>
      <c r="W18" s="212"/>
      <c r="X18" s="93"/>
      <c r="Y18" s="390"/>
      <c r="Z18" s="154"/>
      <c r="AG18" s="35"/>
      <c r="AH18" s="35"/>
      <c r="AI18" s="35"/>
    </row>
    <row r="19" spans="2:35" ht="13.5" customHeight="1" thickBot="1" x14ac:dyDescent="0.25">
      <c r="B19" s="289"/>
      <c r="C19" s="272"/>
      <c r="D19" s="272"/>
      <c r="E19" s="272"/>
      <c r="F19" s="272"/>
      <c r="G19" s="273"/>
      <c r="H19" s="285"/>
      <c r="I19" s="300"/>
      <c r="J19" s="287"/>
      <c r="K19" s="193">
        <v>448</v>
      </c>
      <c r="L19" s="233">
        <f>L18*28</f>
        <v>252</v>
      </c>
      <c r="M19" s="277"/>
      <c r="N19" s="277"/>
      <c r="O19" s="277"/>
      <c r="P19" s="277"/>
      <c r="Q19" s="277"/>
      <c r="R19" s="281"/>
      <c r="S19" s="25">
        <f>K19-L19</f>
        <v>196</v>
      </c>
      <c r="T19" s="26">
        <f>SUM(T20:T23)</f>
        <v>196</v>
      </c>
      <c r="U19" s="9"/>
      <c r="V19" s="324"/>
      <c r="W19" s="213"/>
      <c r="X19" s="211"/>
      <c r="Y19" s="391"/>
      <c r="Z19" s="154"/>
      <c r="AG19" s="35"/>
      <c r="AH19" s="35"/>
      <c r="AI19" s="35"/>
    </row>
    <row r="20" spans="2:35" ht="25.5" x14ac:dyDescent="0.2">
      <c r="B20" s="289"/>
      <c r="C20" s="272"/>
      <c r="D20" s="272"/>
      <c r="E20" s="272"/>
      <c r="F20" s="272"/>
      <c r="G20" s="273"/>
      <c r="H20" s="129" t="s">
        <v>211</v>
      </c>
      <c r="I20" s="11" t="s">
        <v>150</v>
      </c>
      <c r="J20" s="11"/>
      <c r="K20" s="241" t="s">
        <v>86</v>
      </c>
      <c r="L20" s="128">
        <f>M20+P20</f>
        <v>2</v>
      </c>
      <c r="M20" s="128">
        <f>IF(J20="m",(N20+O20)*2.5*W20/28,(N20+O20)*2*W20/28)</f>
        <v>2</v>
      </c>
      <c r="N20" s="242"/>
      <c r="O20" s="242">
        <v>2</v>
      </c>
      <c r="P20" s="128">
        <f>IF(J20="m",(Q20+R20)*1.5*W20/28,(Q20+R20)*1*W20/28)</f>
        <v>0</v>
      </c>
      <c r="Q20" s="242"/>
      <c r="R20" s="242"/>
      <c r="S20" s="11" t="s">
        <v>91</v>
      </c>
      <c r="T20" s="11">
        <v>45</v>
      </c>
      <c r="U20" s="11"/>
      <c r="V20" s="326"/>
      <c r="W20" s="234">
        <v>14</v>
      </c>
      <c r="X20" s="76" t="s">
        <v>34</v>
      </c>
      <c r="Y20" s="112" t="s">
        <v>20</v>
      </c>
      <c r="Z20" s="154"/>
      <c r="AG20" s="35"/>
      <c r="AH20" s="35"/>
      <c r="AI20" s="35"/>
    </row>
    <row r="21" spans="2:35" ht="25.5" x14ac:dyDescent="0.2">
      <c r="B21" s="289"/>
      <c r="C21" s="272"/>
      <c r="D21" s="272"/>
      <c r="E21" s="272"/>
      <c r="F21" s="272"/>
      <c r="G21" s="273"/>
      <c r="H21" s="129" t="s">
        <v>148</v>
      </c>
      <c r="I21" s="11" t="s">
        <v>36</v>
      </c>
      <c r="J21" s="11"/>
      <c r="K21" s="11" t="s">
        <v>15</v>
      </c>
      <c r="L21" s="128">
        <f t="shared" ref="L21:L23" si="5">M21+P21</f>
        <v>2</v>
      </c>
      <c r="M21" s="128">
        <f t="shared" ref="M21:M23" si="6">IF(J21="m",(N21+O21)*2.5*W21/28,(N21+O21)*2*W21/28)</f>
        <v>2</v>
      </c>
      <c r="N21" s="11"/>
      <c r="O21" s="11">
        <v>2</v>
      </c>
      <c r="P21" s="128">
        <f t="shared" ref="P21:P23" si="7">IF(J21="m",(Q21+R21)*1.5*W21/28,(Q21+R21)*1*W21/28)</f>
        <v>0</v>
      </c>
      <c r="Q21" s="11"/>
      <c r="R21" s="11"/>
      <c r="S21" s="11" t="s">
        <v>103</v>
      </c>
      <c r="T21" s="11">
        <v>60</v>
      </c>
      <c r="U21" s="11"/>
      <c r="V21" s="326"/>
      <c r="W21" s="177">
        <v>14</v>
      </c>
      <c r="X21" s="127" t="s">
        <v>34</v>
      </c>
      <c r="Y21" s="113" t="s">
        <v>20</v>
      </c>
      <c r="Z21" s="154"/>
      <c r="AG21" s="35"/>
      <c r="AH21" s="35"/>
      <c r="AI21" s="35"/>
    </row>
    <row r="22" spans="2:35" ht="25.5" x14ac:dyDescent="0.2">
      <c r="B22" s="289"/>
      <c r="C22" s="272"/>
      <c r="D22" s="272"/>
      <c r="E22" s="272"/>
      <c r="F22" s="272"/>
      <c r="G22" s="273"/>
      <c r="H22" s="129" t="s">
        <v>147</v>
      </c>
      <c r="I22" s="11" t="s">
        <v>225</v>
      </c>
      <c r="J22" s="11"/>
      <c r="K22" s="11" t="s">
        <v>123</v>
      </c>
      <c r="L22" s="128">
        <f t="shared" si="5"/>
        <v>2</v>
      </c>
      <c r="M22" s="128">
        <f t="shared" si="6"/>
        <v>2</v>
      </c>
      <c r="N22" s="11">
        <v>2</v>
      </c>
      <c r="O22" s="11"/>
      <c r="P22" s="128">
        <f t="shared" si="7"/>
        <v>0</v>
      </c>
      <c r="Q22" s="11"/>
      <c r="R22" s="11"/>
      <c r="S22" s="11" t="s">
        <v>29</v>
      </c>
      <c r="T22" s="11">
        <v>61</v>
      </c>
      <c r="U22" s="13"/>
      <c r="V22" s="326"/>
      <c r="W22" s="71">
        <v>14</v>
      </c>
      <c r="X22" s="127" t="s">
        <v>34</v>
      </c>
      <c r="Y22" s="113" t="s">
        <v>20</v>
      </c>
      <c r="Z22" s="154"/>
      <c r="AG22" s="35"/>
      <c r="AH22" s="35"/>
      <c r="AI22" s="35"/>
    </row>
    <row r="23" spans="2:35" ht="13.5" thickBot="1" x14ac:dyDescent="0.25">
      <c r="B23" s="295"/>
      <c r="C23" s="284"/>
      <c r="D23" s="284"/>
      <c r="E23" s="284"/>
      <c r="F23" s="284"/>
      <c r="G23" s="338"/>
      <c r="H23" s="256" t="s">
        <v>43</v>
      </c>
      <c r="I23" s="24" t="s">
        <v>122</v>
      </c>
      <c r="J23" s="24"/>
      <c r="K23" s="24" t="s">
        <v>123</v>
      </c>
      <c r="L23" s="128">
        <f t="shared" si="5"/>
        <v>3</v>
      </c>
      <c r="M23" s="128">
        <f t="shared" si="6"/>
        <v>3</v>
      </c>
      <c r="N23" s="92">
        <v>3</v>
      </c>
      <c r="O23" s="92"/>
      <c r="P23" s="128">
        <f t="shared" si="7"/>
        <v>0</v>
      </c>
      <c r="Q23" s="92"/>
      <c r="R23" s="92"/>
      <c r="S23" s="92" t="s">
        <v>137</v>
      </c>
      <c r="T23" s="24">
        <v>30</v>
      </c>
      <c r="U23" s="24"/>
      <c r="V23" s="379"/>
      <c r="W23" s="105">
        <v>14</v>
      </c>
      <c r="X23" s="225" t="s">
        <v>34</v>
      </c>
      <c r="Y23" s="114" t="s">
        <v>20</v>
      </c>
      <c r="Z23" s="154"/>
      <c r="AG23" s="35"/>
      <c r="AH23" s="35"/>
      <c r="AI23" s="35"/>
    </row>
    <row r="24" spans="2:35" ht="12.75" customHeight="1" x14ac:dyDescent="0.2">
      <c r="B24" s="288">
        <v>3</v>
      </c>
      <c r="C24" s="271" t="s">
        <v>20</v>
      </c>
      <c r="D24" s="271" t="s">
        <v>83</v>
      </c>
      <c r="E24" s="271" t="s">
        <v>20</v>
      </c>
      <c r="F24" s="271" t="s">
        <v>127</v>
      </c>
      <c r="G24" s="271" t="s">
        <v>9</v>
      </c>
      <c r="H24" s="274"/>
      <c r="I24" s="299"/>
      <c r="J24" s="286"/>
      <c r="K24" s="192">
        <v>16</v>
      </c>
      <c r="L24" s="180">
        <f t="shared" ref="L24:Q24" si="8">SUM(L26:L30)</f>
        <v>9</v>
      </c>
      <c r="M24" s="276">
        <f t="shared" si="8"/>
        <v>6</v>
      </c>
      <c r="N24" s="276">
        <f t="shared" si="8"/>
        <v>4</v>
      </c>
      <c r="O24" s="276">
        <f t="shared" si="8"/>
        <v>2</v>
      </c>
      <c r="P24" s="276">
        <f t="shared" si="8"/>
        <v>3</v>
      </c>
      <c r="Q24" s="276">
        <f t="shared" si="8"/>
        <v>4</v>
      </c>
      <c r="R24" s="280">
        <f>SUM(R26:R30)</f>
        <v>2</v>
      </c>
      <c r="S24" s="27">
        <f>K24-L24</f>
        <v>7</v>
      </c>
      <c r="T24" s="232">
        <f>T25/28</f>
        <v>7</v>
      </c>
      <c r="U24" s="232"/>
      <c r="V24" s="325"/>
      <c r="W24" s="176"/>
      <c r="X24" s="93"/>
      <c r="Y24" s="111"/>
      <c r="Z24" s="154"/>
      <c r="AG24" s="35"/>
      <c r="AH24" s="35"/>
      <c r="AI24" s="35"/>
    </row>
    <row r="25" spans="2:35" ht="13.5" customHeight="1" thickBot="1" x14ac:dyDescent="0.25">
      <c r="B25" s="289"/>
      <c r="C25" s="272"/>
      <c r="D25" s="273"/>
      <c r="E25" s="273"/>
      <c r="F25" s="273"/>
      <c r="G25" s="273"/>
      <c r="H25" s="285"/>
      <c r="I25" s="300"/>
      <c r="J25" s="287"/>
      <c r="K25" s="193">
        <v>448</v>
      </c>
      <c r="L25" s="233">
        <f>L24*28</f>
        <v>252</v>
      </c>
      <c r="M25" s="277"/>
      <c r="N25" s="277"/>
      <c r="O25" s="277"/>
      <c r="P25" s="277"/>
      <c r="Q25" s="277"/>
      <c r="R25" s="281"/>
      <c r="S25" s="25">
        <f>K25-L25</f>
        <v>196</v>
      </c>
      <c r="T25" s="26">
        <f>SUM(T26:T29)</f>
        <v>196</v>
      </c>
      <c r="U25" s="9"/>
      <c r="V25" s="326"/>
      <c r="W25" s="177"/>
      <c r="X25" s="98"/>
      <c r="Y25" s="112"/>
      <c r="Z25" s="154"/>
      <c r="AG25" s="35"/>
      <c r="AH25" s="35"/>
      <c r="AI25" s="35"/>
    </row>
    <row r="26" spans="2:35" ht="25.5" x14ac:dyDescent="0.2">
      <c r="B26" s="289"/>
      <c r="C26" s="272"/>
      <c r="D26" s="273"/>
      <c r="E26" s="273"/>
      <c r="F26" s="273"/>
      <c r="G26" s="273"/>
      <c r="H26" s="129" t="s">
        <v>165</v>
      </c>
      <c r="I26" s="11" t="s">
        <v>206</v>
      </c>
      <c r="J26" s="11"/>
      <c r="K26" s="235" t="s">
        <v>259</v>
      </c>
      <c r="L26" s="128">
        <f>M26+P26</f>
        <v>2</v>
      </c>
      <c r="M26" s="128">
        <f>IF(J26="m",(N26+O26)*2.5*W26/28,(N26+O26)*2*W26/28)</f>
        <v>2</v>
      </c>
      <c r="N26" s="242">
        <v>2</v>
      </c>
      <c r="O26" s="242"/>
      <c r="P26" s="128">
        <f>IF(J26="m",(Q26+R26)*1.5*W26/28,(Q26+R26)*1*W26/28)</f>
        <v>0</v>
      </c>
      <c r="Q26" s="242"/>
      <c r="R26" s="242"/>
      <c r="S26" s="11" t="s">
        <v>91</v>
      </c>
      <c r="T26" s="11">
        <v>45</v>
      </c>
      <c r="U26" s="11"/>
      <c r="V26" s="326"/>
      <c r="W26" s="177">
        <v>14</v>
      </c>
      <c r="X26" s="127" t="s">
        <v>83</v>
      </c>
      <c r="Y26" s="113" t="s">
        <v>20</v>
      </c>
      <c r="Z26" s="154"/>
      <c r="AG26" s="35"/>
      <c r="AH26" s="35"/>
      <c r="AI26" s="35"/>
    </row>
    <row r="27" spans="2:35" ht="24" customHeight="1" x14ac:dyDescent="0.2">
      <c r="B27" s="289"/>
      <c r="C27" s="272"/>
      <c r="D27" s="273"/>
      <c r="E27" s="273"/>
      <c r="F27" s="273"/>
      <c r="G27" s="273"/>
      <c r="H27" s="129" t="s">
        <v>140</v>
      </c>
      <c r="I27" s="11" t="s">
        <v>38</v>
      </c>
      <c r="J27" s="11"/>
      <c r="K27" s="11" t="s">
        <v>16</v>
      </c>
      <c r="L27" s="128">
        <f>M27+P27</f>
        <v>2</v>
      </c>
      <c r="M27" s="128">
        <f>IF(J27="m",(N27+O27)*2.5*W27/28,(N27+O27)*2*W27/28)</f>
        <v>2</v>
      </c>
      <c r="N27" s="242"/>
      <c r="O27" s="242">
        <v>2</v>
      </c>
      <c r="P27" s="128">
        <f>IF(J27="m",(Q27+R27)*1.5*W27/28,(Q27+R27)*1*W27/28)</f>
        <v>0</v>
      </c>
      <c r="Q27" s="11"/>
      <c r="R27" s="11"/>
      <c r="S27" s="11" t="s">
        <v>103</v>
      </c>
      <c r="T27" s="11">
        <v>60</v>
      </c>
      <c r="U27" s="11"/>
      <c r="V27" s="326"/>
      <c r="W27" s="177">
        <v>14</v>
      </c>
      <c r="X27" s="127" t="s">
        <v>83</v>
      </c>
      <c r="Y27" s="113" t="s">
        <v>20</v>
      </c>
      <c r="Z27" s="154"/>
      <c r="AG27" s="35"/>
      <c r="AH27" s="35"/>
      <c r="AI27" s="35"/>
    </row>
    <row r="28" spans="2:35" ht="24" customHeight="1" x14ac:dyDescent="0.2">
      <c r="B28" s="289"/>
      <c r="C28" s="272"/>
      <c r="D28" s="273"/>
      <c r="E28" s="273"/>
      <c r="F28" s="273"/>
      <c r="G28" s="273"/>
      <c r="H28" s="129" t="s">
        <v>140</v>
      </c>
      <c r="I28" s="11" t="s">
        <v>38</v>
      </c>
      <c r="J28" s="11"/>
      <c r="K28" s="11" t="s">
        <v>45</v>
      </c>
      <c r="L28" s="128">
        <f>M28+P28</f>
        <v>1</v>
      </c>
      <c r="M28" s="128">
        <f>IF(J28="m",(N28+O28)*2.5*W28/28,(N28+O28)*2*W28/28)</f>
        <v>0</v>
      </c>
      <c r="N28" s="242"/>
      <c r="O28" s="242"/>
      <c r="P28" s="128">
        <f>IF(J28="m",(Q28+R28)*1.5*W28/28,(Q28+R28)*1*W28/28)</f>
        <v>1</v>
      </c>
      <c r="Q28" s="11"/>
      <c r="R28" s="11">
        <v>2</v>
      </c>
      <c r="S28" s="11" t="s">
        <v>29</v>
      </c>
      <c r="T28" s="11">
        <v>61</v>
      </c>
      <c r="U28" s="11"/>
      <c r="V28" s="326"/>
      <c r="W28" s="177">
        <v>14</v>
      </c>
      <c r="X28" s="127" t="s">
        <v>83</v>
      </c>
      <c r="Y28" s="113" t="s">
        <v>20</v>
      </c>
      <c r="Z28" s="154"/>
      <c r="AG28" s="35"/>
      <c r="AH28" s="35"/>
      <c r="AI28" s="35"/>
    </row>
    <row r="29" spans="2:35" ht="13.5" thickBot="1" x14ac:dyDescent="0.25">
      <c r="B29" s="289"/>
      <c r="C29" s="272"/>
      <c r="D29" s="273"/>
      <c r="E29" s="273"/>
      <c r="F29" s="273"/>
      <c r="G29" s="273"/>
      <c r="H29" s="129" t="s">
        <v>191</v>
      </c>
      <c r="I29" s="11" t="s">
        <v>38</v>
      </c>
      <c r="J29" s="11"/>
      <c r="K29" s="11" t="s">
        <v>16</v>
      </c>
      <c r="L29" s="131">
        <f>M29+P29</f>
        <v>2</v>
      </c>
      <c r="M29" s="128">
        <f>IF(J29="m",(N29+O29)*2.5*W29/28,(N29+O29)*2*W29/28)</f>
        <v>2</v>
      </c>
      <c r="N29" s="11">
        <v>2</v>
      </c>
      <c r="O29" s="11"/>
      <c r="P29" s="128">
        <f>IF(J29="m",(Q29+R29)*1.5*W29/28,(Q29+R29)*1*W29/28)</f>
        <v>0</v>
      </c>
      <c r="Q29" s="11"/>
      <c r="R29" s="11"/>
      <c r="S29" s="92" t="s">
        <v>137</v>
      </c>
      <c r="T29" s="24">
        <v>30</v>
      </c>
      <c r="U29" s="11"/>
      <c r="V29" s="326"/>
      <c r="W29" s="177">
        <v>14</v>
      </c>
      <c r="X29" s="127" t="s">
        <v>83</v>
      </c>
      <c r="Y29" s="113" t="s">
        <v>20</v>
      </c>
      <c r="Z29" s="154"/>
      <c r="AG29" s="35"/>
      <c r="AH29" s="35"/>
      <c r="AI29" s="35"/>
    </row>
    <row r="30" spans="2:35" ht="13.5" thickBot="1" x14ac:dyDescent="0.25">
      <c r="B30" s="295"/>
      <c r="C30" s="284"/>
      <c r="D30" s="338"/>
      <c r="E30" s="338"/>
      <c r="F30" s="338"/>
      <c r="G30" s="338"/>
      <c r="H30" s="256" t="s">
        <v>191</v>
      </c>
      <c r="I30" s="24" t="s">
        <v>38</v>
      </c>
      <c r="J30" s="24"/>
      <c r="K30" s="24" t="s">
        <v>45</v>
      </c>
      <c r="L30" s="138">
        <f>M30+P30</f>
        <v>2</v>
      </c>
      <c r="M30" s="128">
        <f>IF(J30="m",(N30+O30)*2.5*W30/28,(N30+O30)*2*W30/28)</f>
        <v>0</v>
      </c>
      <c r="N30" s="24"/>
      <c r="O30" s="24"/>
      <c r="P30" s="128">
        <f>IF(J30="m",(Q30+R30)*1.5*W30/28,(Q30+R30)*1*W30/28)</f>
        <v>2</v>
      </c>
      <c r="Q30" s="24">
        <v>4</v>
      </c>
      <c r="R30" s="24"/>
      <c r="U30" s="24"/>
      <c r="V30" s="379"/>
      <c r="W30" s="105">
        <v>14</v>
      </c>
      <c r="X30" s="127" t="s">
        <v>83</v>
      </c>
      <c r="Y30" s="114" t="s">
        <v>20</v>
      </c>
      <c r="Z30" s="154"/>
      <c r="AG30" s="35"/>
      <c r="AH30" s="35"/>
      <c r="AI30" s="35"/>
    </row>
    <row r="31" spans="2:35" ht="12.75" customHeight="1" x14ac:dyDescent="0.2">
      <c r="B31" s="288">
        <v>4</v>
      </c>
      <c r="C31" s="271" t="s">
        <v>20</v>
      </c>
      <c r="D31" s="271" t="s">
        <v>61</v>
      </c>
      <c r="E31" s="271" t="s">
        <v>20</v>
      </c>
      <c r="F31" s="271" t="s">
        <v>97</v>
      </c>
      <c r="G31" s="271" t="s">
        <v>9</v>
      </c>
      <c r="H31" s="307"/>
      <c r="I31" s="309"/>
      <c r="J31" s="334"/>
      <c r="K31" s="192">
        <v>16</v>
      </c>
      <c r="L31" s="180">
        <f>SUM(L33:L37)</f>
        <v>9</v>
      </c>
      <c r="M31" s="305">
        <f>SUM(M33:M37)</f>
        <v>8</v>
      </c>
      <c r="N31" s="305">
        <f t="shared" ref="N31:R31" si="9">SUM(N33:N37)</f>
        <v>4</v>
      </c>
      <c r="O31" s="305">
        <f t="shared" si="9"/>
        <v>4</v>
      </c>
      <c r="P31" s="305">
        <f t="shared" si="9"/>
        <v>1</v>
      </c>
      <c r="Q31" s="305">
        <f t="shared" si="9"/>
        <v>2</v>
      </c>
      <c r="R31" s="278">
        <f t="shared" si="9"/>
        <v>0</v>
      </c>
      <c r="S31" s="27">
        <f>K31-L31</f>
        <v>7</v>
      </c>
      <c r="T31" s="232">
        <f>T32/28</f>
        <v>7</v>
      </c>
      <c r="U31" s="232"/>
      <c r="V31" s="271"/>
      <c r="W31" s="176"/>
      <c r="X31" s="116"/>
      <c r="Y31" s="111"/>
      <c r="Z31" s="154"/>
      <c r="AG31" s="35"/>
      <c r="AH31" s="35"/>
      <c r="AI31" s="35"/>
    </row>
    <row r="32" spans="2:35" ht="12.75" customHeight="1" thickBot="1" x14ac:dyDescent="0.25">
      <c r="B32" s="294"/>
      <c r="C32" s="273"/>
      <c r="D32" s="273"/>
      <c r="E32" s="273"/>
      <c r="F32" s="273"/>
      <c r="G32" s="273"/>
      <c r="H32" s="308"/>
      <c r="I32" s="310"/>
      <c r="J32" s="336"/>
      <c r="K32" s="193">
        <v>448</v>
      </c>
      <c r="L32" s="233">
        <f>L31*28</f>
        <v>252</v>
      </c>
      <c r="M32" s="306"/>
      <c r="N32" s="306"/>
      <c r="O32" s="306"/>
      <c r="P32" s="306"/>
      <c r="Q32" s="306"/>
      <c r="R32" s="279"/>
      <c r="S32" s="25">
        <f>K32-L32</f>
        <v>196</v>
      </c>
      <c r="T32" s="26">
        <f>SUM(T33:T37)</f>
        <v>196</v>
      </c>
      <c r="U32" s="9"/>
      <c r="V32" s="273"/>
      <c r="W32" s="177"/>
      <c r="X32" s="102"/>
      <c r="Y32" s="112"/>
      <c r="Z32" s="154"/>
      <c r="AG32" s="35"/>
      <c r="AH32" s="35"/>
      <c r="AI32" s="35"/>
    </row>
    <row r="33" spans="2:35" ht="25.5" customHeight="1" x14ac:dyDescent="0.2">
      <c r="B33" s="294"/>
      <c r="C33" s="273"/>
      <c r="D33" s="273"/>
      <c r="E33" s="273"/>
      <c r="F33" s="273"/>
      <c r="G33" s="273"/>
      <c r="H33" s="257" t="s">
        <v>190</v>
      </c>
      <c r="I33" s="11" t="s">
        <v>122</v>
      </c>
      <c r="J33" s="11"/>
      <c r="K33" s="242" t="s">
        <v>123</v>
      </c>
      <c r="L33" s="128">
        <f t="shared" ref="L33:L37" si="10">M33+P33</f>
        <v>2</v>
      </c>
      <c r="M33" s="128">
        <f t="shared" ref="M33:M37" si="11">IF(J33="m",(N33+O33)*2.5*W33/28,(N33+O33)*2*W33/28)</f>
        <v>2</v>
      </c>
      <c r="N33" s="242"/>
      <c r="O33" s="242">
        <v>2</v>
      </c>
      <c r="P33" s="128">
        <f t="shared" ref="P33:P37" si="12">IF(J33="m",(Q33+R33)*1.5*W33/28,(Q33+R33)*1*W33/28)</f>
        <v>0</v>
      </c>
      <c r="Q33" s="242"/>
      <c r="R33" s="242"/>
      <c r="S33" s="11" t="s">
        <v>91</v>
      </c>
      <c r="T33" s="11">
        <v>45</v>
      </c>
      <c r="U33" s="242"/>
      <c r="V33" s="273"/>
      <c r="W33" s="177">
        <v>14</v>
      </c>
      <c r="X33" s="115" t="s">
        <v>136</v>
      </c>
      <c r="Y33" s="113" t="s">
        <v>20</v>
      </c>
      <c r="Z33" s="154"/>
      <c r="AG33" s="35"/>
      <c r="AH33" s="35"/>
      <c r="AI33" s="35"/>
    </row>
    <row r="34" spans="2:35" ht="25.5" x14ac:dyDescent="0.2">
      <c r="B34" s="294"/>
      <c r="C34" s="273"/>
      <c r="D34" s="273"/>
      <c r="E34" s="273"/>
      <c r="F34" s="273"/>
      <c r="G34" s="273"/>
      <c r="H34" s="255" t="s">
        <v>62</v>
      </c>
      <c r="I34" s="242" t="s">
        <v>122</v>
      </c>
      <c r="J34" s="242"/>
      <c r="K34" s="139" t="s">
        <v>85</v>
      </c>
      <c r="L34" s="128">
        <f t="shared" si="10"/>
        <v>2</v>
      </c>
      <c r="M34" s="128">
        <f t="shared" si="11"/>
        <v>2</v>
      </c>
      <c r="N34" s="242">
        <v>2</v>
      </c>
      <c r="O34" s="242"/>
      <c r="P34" s="128">
        <f t="shared" si="12"/>
        <v>0</v>
      </c>
      <c r="Q34" s="242"/>
      <c r="R34" s="242"/>
      <c r="S34" s="11" t="s">
        <v>103</v>
      </c>
      <c r="T34" s="11">
        <v>60</v>
      </c>
      <c r="U34" s="242"/>
      <c r="V34" s="273"/>
      <c r="W34" s="177">
        <v>14</v>
      </c>
      <c r="X34" s="115" t="s">
        <v>136</v>
      </c>
      <c r="Y34" s="113" t="s">
        <v>20</v>
      </c>
      <c r="Z34" s="154"/>
      <c r="AG34" s="35"/>
      <c r="AH34" s="35"/>
      <c r="AI34" s="35"/>
    </row>
    <row r="35" spans="2:35" ht="25.5" x14ac:dyDescent="0.2">
      <c r="B35" s="294"/>
      <c r="C35" s="273"/>
      <c r="D35" s="273"/>
      <c r="E35" s="273"/>
      <c r="F35" s="273"/>
      <c r="G35" s="273"/>
      <c r="H35" s="157" t="s">
        <v>169</v>
      </c>
      <c r="I35" s="11" t="s">
        <v>36</v>
      </c>
      <c r="J35" s="11"/>
      <c r="K35" s="11" t="s">
        <v>16</v>
      </c>
      <c r="L35" s="131">
        <f t="shared" si="10"/>
        <v>2</v>
      </c>
      <c r="M35" s="128">
        <f t="shared" si="11"/>
        <v>2</v>
      </c>
      <c r="N35" s="11">
        <v>2</v>
      </c>
      <c r="O35" s="11"/>
      <c r="P35" s="128">
        <f t="shared" si="12"/>
        <v>0</v>
      </c>
      <c r="Q35" s="11"/>
      <c r="R35" s="11"/>
      <c r="S35" s="11" t="s">
        <v>29</v>
      </c>
      <c r="T35" s="11">
        <v>61</v>
      </c>
      <c r="U35" s="13"/>
      <c r="V35" s="273"/>
      <c r="W35" s="71">
        <v>14</v>
      </c>
      <c r="X35" s="115" t="s">
        <v>136</v>
      </c>
      <c r="Y35" s="113" t="s">
        <v>20</v>
      </c>
      <c r="Z35" s="154"/>
      <c r="AG35" s="35"/>
      <c r="AH35" s="35"/>
      <c r="AI35" s="35"/>
    </row>
    <row r="36" spans="2:35" ht="27" customHeight="1" x14ac:dyDescent="0.2">
      <c r="B36" s="294"/>
      <c r="C36" s="273"/>
      <c r="D36" s="273"/>
      <c r="E36" s="273"/>
      <c r="F36" s="273"/>
      <c r="G36" s="273"/>
      <c r="H36" s="129" t="s">
        <v>154</v>
      </c>
      <c r="I36" s="11" t="s">
        <v>128</v>
      </c>
      <c r="J36" s="11"/>
      <c r="K36" s="11" t="s">
        <v>123</v>
      </c>
      <c r="L36" s="131">
        <f t="shared" si="10"/>
        <v>2</v>
      </c>
      <c r="M36" s="131">
        <f t="shared" si="11"/>
        <v>2</v>
      </c>
      <c r="N36" s="11"/>
      <c r="O36" s="11">
        <v>2</v>
      </c>
      <c r="P36" s="131">
        <f t="shared" si="12"/>
        <v>0</v>
      </c>
      <c r="Q36" s="11"/>
      <c r="R36" s="11"/>
      <c r="S36" s="11" t="s">
        <v>137</v>
      </c>
      <c r="T36" s="11">
        <v>30</v>
      </c>
      <c r="U36" s="13"/>
      <c r="V36" s="273"/>
      <c r="W36" s="71">
        <v>14</v>
      </c>
      <c r="X36" s="115" t="s">
        <v>136</v>
      </c>
      <c r="Y36" s="113" t="s">
        <v>20</v>
      </c>
      <c r="Z36" s="154"/>
      <c r="AG36" s="35"/>
      <c r="AH36" s="35"/>
      <c r="AI36" s="35"/>
    </row>
    <row r="37" spans="2:35" ht="13.5" thickBot="1" x14ac:dyDescent="0.25">
      <c r="B37" s="294"/>
      <c r="C37" s="273"/>
      <c r="D37" s="273"/>
      <c r="E37" s="273"/>
      <c r="F37" s="273"/>
      <c r="G37" s="273"/>
      <c r="H37" s="258" t="s">
        <v>169</v>
      </c>
      <c r="I37" s="242" t="s">
        <v>36</v>
      </c>
      <c r="J37" s="242"/>
      <c r="K37" s="242" t="s">
        <v>45</v>
      </c>
      <c r="L37" s="128">
        <f t="shared" si="10"/>
        <v>1</v>
      </c>
      <c r="M37" s="128">
        <f t="shared" si="11"/>
        <v>0</v>
      </c>
      <c r="N37" s="242"/>
      <c r="O37" s="242"/>
      <c r="P37" s="128">
        <f t="shared" si="12"/>
        <v>1</v>
      </c>
      <c r="Q37" s="242">
        <v>2</v>
      </c>
      <c r="R37" s="242"/>
      <c r="S37" s="242"/>
      <c r="T37" s="242"/>
      <c r="U37" s="11"/>
      <c r="V37" s="273"/>
      <c r="W37" s="71">
        <v>14</v>
      </c>
      <c r="X37" s="115" t="s">
        <v>136</v>
      </c>
      <c r="Y37" s="113" t="s">
        <v>20</v>
      </c>
      <c r="Z37" s="154"/>
      <c r="AG37" s="35"/>
      <c r="AH37" s="35"/>
      <c r="AI37" s="35"/>
    </row>
    <row r="38" spans="2:35" ht="12.75" customHeight="1" x14ac:dyDescent="0.2">
      <c r="B38" s="348">
        <v>5</v>
      </c>
      <c r="C38" s="315" t="s">
        <v>20</v>
      </c>
      <c r="D38" s="315" t="s">
        <v>41</v>
      </c>
      <c r="E38" s="315"/>
      <c r="F38" s="315"/>
      <c r="G38" s="315" t="s">
        <v>41</v>
      </c>
      <c r="H38" s="364"/>
      <c r="I38" s="317"/>
      <c r="J38" s="303"/>
      <c r="K38" s="194">
        <v>16</v>
      </c>
      <c r="L38" s="259">
        <f>SUM(L40:L43)</f>
        <v>9</v>
      </c>
      <c r="M38" s="301">
        <f t="shared" ref="M38:R38" si="13">SUM(M40:M48)</f>
        <v>12.5</v>
      </c>
      <c r="N38" s="301">
        <f t="shared" si="13"/>
        <v>6</v>
      </c>
      <c r="O38" s="301">
        <f t="shared" si="13"/>
        <v>4</v>
      </c>
      <c r="P38" s="301">
        <f t="shared" si="13"/>
        <v>12</v>
      </c>
      <c r="Q38" s="301">
        <f t="shared" si="13"/>
        <v>8</v>
      </c>
      <c r="R38" s="371">
        <f t="shared" si="13"/>
        <v>10</v>
      </c>
      <c r="S38" s="64">
        <f>K38-L38</f>
        <v>7</v>
      </c>
      <c r="T38" s="238">
        <f>T39/28</f>
        <v>7</v>
      </c>
      <c r="U38" s="238"/>
      <c r="V38" s="367"/>
      <c r="W38" s="176"/>
      <c r="X38" s="82"/>
      <c r="Y38" s="86"/>
      <c r="Z38" s="154"/>
    </row>
    <row r="39" spans="2:35" ht="13.5" customHeight="1" thickBot="1" x14ac:dyDescent="0.25">
      <c r="B39" s="349"/>
      <c r="C39" s="320"/>
      <c r="D39" s="320"/>
      <c r="E39" s="320"/>
      <c r="F39" s="320"/>
      <c r="G39" s="316"/>
      <c r="H39" s="365"/>
      <c r="I39" s="318"/>
      <c r="J39" s="304"/>
      <c r="K39" s="195">
        <v>448</v>
      </c>
      <c r="L39" s="239">
        <f>L38*28</f>
        <v>252</v>
      </c>
      <c r="M39" s="302"/>
      <c r="N39" s="302"/>
      <c r="O39" s="302"/>
      <c r="P39" s="302"/>
      <c r="Q39" s="302"/>
      <c r="R39" s="372"/>
      <c r="S39" s="66">
        <f>K39-L39</f>
        <v>196</v>
      </c>
      <c r="T39" s="165">
        <f>SUM(T40:T43)</f>
        <v>196</v>
      </c>
      <c r="U39" s="9"/>
      <c r="V39" s="368"/>
      <c r="W39" s="177"/>
      <c r="X39" s="84"/>
      <c r="Y39" s="83"/>
      <c r="Z39" s="154"/>
    </row>
    <row r="40" spans="2:35" ht="13.5" thickBot="1" x14ac:dyDescent="0.25">
      <c r="B40" s="349"/>
      <c r="C40" s="320"/>
      <c r="D40" s="320"/>
      <c r="E40" s="320"/>
      <c r="F40" s="320"/>
      <c r="G40" s="316"/>
      <c r="H40" s="254" t="s">
        <v>247</v>
      </c>
      <c r="I40" s="140" t="s">
        <v>118</v>
      </c>
      <c r="J40" s="72" t="s">
        <v>26</v>
      </c>
      <c r="K40" s="141" t="s">
        <v>108</v>
      </c>
      <c r="L40" s="142">
        <f>M40+P40</f>
        <v>2.5</v>
      </c>
      <c r="M40" s="142">
        <f>IF(J40="m",(N40+O40)*2.5*W40/28,(N40+O40)*2*W40/28)</f>
        <v>2.5</v>
      </c>
      <c r="N40" s="130">
        <v>2</v>
      </c>
      <c r="O40" s="130"/>
      <c r="P40" s="142">
        <f>IF(M40="m",(Q40+R40)*2.5*Z40/28,(Q40+R40)*2*Z40/28)</f>
        <v>0</v>
      </c>
      <c r="Q40" s="168"/>
      <c r="R40" s="169"/>
      <c r="S40" s="11" t="s">
        <v>91</v>
      </c>
      <c r="T40" s="11">
        <v>45</v>
      </c>
      <c r="U40" s="72"/>
      <c r="V40" s="368"/>
      <c r="W40" s="105">
        <v>14</v>
      </c>
      <c r="X40" s="34" t="s">
        <v>125</v>
      </c>
      <c r="Y40" s="23" t="s">
        <v>109</v>
      </c>
      <c r="Z40" s="154"/>
    </row>
    <row r="41" spans="2:35" ht="25.5" x14ac:dyDescent="0.2">
      <c r="B41" s="349"/>
      <c r="C41" s="320"/>
      <c r="D41" s="320"/>
      <c r="E41" s="320"/>
      <c r="F41" s="320"/>
      <c r="G41" s="316"/>
      <c r="H41" s="254" t="s">
        <v>247</v>
      </c>
      <c r="I41" s="130" t="s">
        <v>118</v>
      </c>
      <c r="J41" s="72" t="s">
        <v>26</v>
      </c>
      <c r="K41" s="130" t="s">
        <v>139</v>
      </c>
      <c r="L41" s="142">
        <f t="shared" ref="L41:L43" si="14">M41+P41</f>
        <v>3</v>
      </c>
      <c r="M41" s="142">
        <f t="shared" ref="M41:M43" si="15">IF(J41="m",(N41+O41)*2.5*W41/28,(N41+O41)*2*W41/28)</f>
        <v>0</v>
      </c>
      <c r="N41" s="130"/>
      <c r="O41" s="130"/>
      <c r="P41" s="142">
        <f t="shared" ref="P41:P43" si="16">IF(J41="m",(Q41+R41)*1.5*W41/28,(Q41+R41)*1*W41/28)</f>
        <v>3</v>
      </c>
      <c r="Q41" s="185">
        <v>4</v>
      </c>
      <c r="R41" s="170"/>
      <c r="S41" s="11" t="s">
        <v>103</v>
      </c>
      <c r="T41" s="11">
        <v>60</v>
      </c>
      <c r="U41" s="145"/>
      <c r="V41" s="368"/>
      <c r="W41" s="71">
        <v>14</v>
      </c>
      <c r="X41" s="34" t="s">
        <v>125</v>
      </c>
      <c r="Y41" s="23" t="s">
        <v>109</v>
      </c>
      <c r="Z41" s="154"/>
    </row>
    <row r="42" spans="2:35" ht="18" customHeight="1" x14ac:dyDescent="0.2">
      <c r="B42" s="349"/>
      <c r="C42" s="320"/>
      <c r="D42" s="320"/>
      <c r="E42" s="320"/>
      <c r="F42" s="320"/>
      <c r="G42" s="316"/>
      <c r="H42" s="129" t="s">
        <v>249</v>
      </c>
      <c r="I42" s="130" t="s">
        <v>118</v>
      </c>
      <c r="J42" s="72" t="s">
        <v>26</v>
      </c>
      <c r="K42" s="130" t="s">
        <v>108</v>
      </c>
      <c r="L42" s="142">
        <f t="shared" si="14"/>
        <v>2.5</v>
      </c>
      <c r="M42" s="142">
        <f t="shared" si="15"/>
        <v>2.5</v>
      </c>
      <c r="N42" s="130">
        <v>2</v>
      </c>
      <c r="O42" s="130"/>
      <c r="P42" s="142">
        <f t="shared" si="16"/>
        <v>0</v>
      </c>
      <c r="Q42" s="12"/>
      <c r="R42" s="12"/>
      <c r="S42" s="11" t="s">
        <v>29</v>
      </c>
      <c r="T42" s="11">
        <v>61</v>
      </c>
      <c r="U42" s="145"/>
      <c r="V42" s="368"/>
      <c r="W42" s="71">
        <v>14</v>
      </c>
      <c r="X42" s="34" t="s">
        <v>264</v>
      </c>
      <c r="Y42" s="23" t="s">
        <v>10</v>
      </c>
      <c r="Z42" s="154"/>
    </row>
    <row r="43" spans="2:35" ht="27.75" customHeight="1" thickBot="1" x14ac:dyDescent="0.25">
      <c r="B43" s="349"/>
      <c r="C43" s="320"/>
      <c r="D43" s="320"/>
      <c r="E43" s="320"/>
      <c r="F43" s="320"/>
      <c r="G43" s="316"/>
      <c r="H43" s="129" t="s">
        <v>154</v>
      </c>
      <c r="I43" s="11" t="s">
        <v>32</v>
      </c>
      <c r="J43" s="11"/>
      <c r="K43" s="11" t="s">
        <v>60</v>
      </c>
      <c r="L43" s="142">
        <f t="shared" si="14"/>
        <v>1</v>
      </c>
      <c r="M43" s="142">
        <f t="shared" si="15"/>
        <v>0</v>
      </c>
      <c r="N43" s="11"/>
      <c r="O43" s="11"/>
      <c r="P43" s="142">
        <f t="shared" si="16"/>
        <v>1</v>
      </c>
      <c r="Q43" s="11"/>
      <c r="R43" s="11">
        <v>2</v>
      </c>
      <c r="S43" s="11" t="s">
        <v>137</v>
      </c>
      <c r="T43" s="24">
        <v>30</v>
      </c>
      <c r="U43" s="145"/>
      <c r="V43" s="368"/>
      <c r="W43" s="177">
        <v>14</v>
      </c>
      <c r="X43" s="81" t="s">
        <v>133</v>
      </c>
      <c r="Y43" s="23" t="s">
        <v>109</v>
      </c>
      <c r="Z43" s="154"/>
    </row>
    <row r="44" spans="2:35" ht="12.75" customHeight="1" x14ac:dyDescent="0.2">
      <c r="B44" s="348">
        <v>6</v>
      </c>
      <c r="C44" s="315" t="s">
        <v>20</v>
      </c>
      <c r="D44" s="315" t="s">
        <v>41</v>
      </c>
      <c r="E44" s="315"/>
      <c r="F44" s="315"/>
      <c r="G44" s="315" t="s">
        <v>41</v>
      </c>
      <c r="H44" s="364"/>
      <c r="I44" s="317"/>
      <c r="J44" s="303"/>
      <c r="K44" s="194">
        <v>16</v>
      </c>
      <c r="L44" s="259">
        <f t="shared" ref="L44:R44" si="17">SUM(L46:L49)</f>
        <v>9</v>
      </c>
      <c r="M44" s="301">
        <f t="shared" si="17"/>
        <v>5</v>
      </c>
      <c r="N44" s="301">
        <f t="shared" si="17"/>
        <v>2</v>
      </c>
      <c r="O44" s="301">
        <f t="shared" si="17"/>
        <v>2</v>
      </c>
      <c r="P44" s="301">
        <f t="shared" si="17"/>
        <v>4</v>
      </c>
      <c r="Q44" s="301">
        <f t="shared" si="17"/>
        <v>2</v>
      </c>
      <c r="R44" s="371">
        <f t="shared" si="17"/>
        <v>4</v>
      </c>
      <c r="S44" s="64">
        <f>K44-L44</f>
        <v>7</v>
      </c>
      <c r="T44" s="238">
        <f>T45/28</f>
        <v>7</v>
      </c>
      <c r="U44" s="238"/>
      <c r="V44" s="367"/>
      <c r="W44" s="176"/>
      <c r="X44" s="88"/>
      <c r="Y44" s="15"/>
      <c r="Z44" s="154"/>
    </row>
    <row r="45" spans="2:35" ht="13.5" customHeight="1" thickBot="1" x14ac:dyDescent="0.25">
      <c r="B45" s="349"/>
      <c r="C45" s="320"/>
      <c r="D45" s="320"/>
      <c r="E45" s="320"/>
      <c r="F45" s="320"/>
      <c r="G45" s="316"/>
      <c r="H45" s="365"/>
      <c r="I45" s="318"/>
      <c r="J45" s="304"/>
      <c r="K45" s="195">
        <v>448</v>
      </c>
      <c r="L45" s="239">
        <f>L44*28</f>
        <v>252</v>
      </c>
      <c r="M45" s="302"/>
      <c r="N45" s="302"/>
      <c r="O45" s="302"/>
      <c r="P45" s="302"/>
      <c r="Q45" s="302"/>
      <c r="R45" s="372"/>
      <c r="S45" s="66">
        <f>K45-L45</f>
        <v>196</v>
      </c>
      <c r="T45" s="165">
        <f>SUM(T46:T49)</f>
        <v>196</v>
      </c>
      <c r="U45" s="9"/>
      <c r="V45" s="368"/>
      <c r="W45" s="177"/>
      <c r="X45" s="17"/>
      <c r="Y45" s="16"/>
      <c r="Z45" s="154"/>
    </row>
    <row r="46" spans="2:35" x14ac:dyDescent="0.2">
      <c r="B46" s="349"/>
      <c r="C46" s="320"/>
      <c r="D46" s="320"/>
      <c r="E46" s="320"/>
      <c r="F46" s="320"/>
      <c r="G46" s="316"/>
      <c r="H46" s="260" t="s">
        <v>126</v>
      </c>
      <c r="I46" s="148" t="s">
        <v>118</v>
      </c>
      <c r="J46" s="241" t="s">
        <v>26</v>
      </c>
      <c r="K46" s="148" t="s">
        <v>13</v>
      </c>
      <c r="L46" s="147">
        <f>M46+P46</f>
        <v>3</v>
      </c>
      <c r="M46" s="147">
        <f>IF(J46="m",(N46+O46)*2.5*W46/28,(N46+O46)*2*W46/28)</f>
        <v>0</v>
      </c>
      <c r="N46" s="148"/>
      <c r="O46" s="182"/>
      <c r="P46" s="147">
        <f>IF(J46="m",(Q46+R46)*1.5*W46/28,(Q46+R46)*1*W46/28)</f>
        <v>3</v>
      </c>
      <c r="Q46" s="183"/>
      <c r="R46" s="184">
        <v>4</v>
      </c>
      <c r="S46" s="11" t="s">
        <v>91</v>
      </c>
      <c r="T46" s="11">
        <v>45</v>
      </c>
      <c r="U46" s="9"/>
      <c r="V46" s="368"/>
      <c r="W46" s="177">
        <v>14</v>
      </c>
      <c r="X46" s="91" t="s">
        <v>66</v>
      </c>
      <c r="Y46" s="16" t="s">
        <v>109</v>
      </c>
      <c r="Z46" s="154"/>
    </row>
    <row r="47" spans="2:35" ht="25.5" customHeight="1" x14ac:dyDescent="0.2">
      <c r="B47" s="349"/>
      <c r="C47" s="320"/>
      <c r="D47" s="320"/>
      <c r="E47" s="320"/>
      <c r="F47" s="320"/>
      <c r="G47" s="316"/>
      <c r="H47" s="129" t="s">
        <v>250</v>
      </c>
      <c r="I47" s="130" t="s">
        <v>118</v>
      </c>
      <c r="J47" s="72" t="s">
        <v>26</v>
      </c>
      <c r="K47" s="130" t="s">
        <v>11</v>
      </c>
      <c r="L47" s="131">
        <f t="shared" ref="L47:L48" si="18">M47+P47</f>
        <v>2.5</v>
      </c>
      <c r="M47" s="131">
        <f t="shared" ref="M47:M49" si="19">IF(J47="m",(N47+O47)*2.5*W47/28,(N47+O47)*2*W47/28)</f>
        <v>2.5</v>
      </c>
      <c r="N47" s="130"/>
      <c r="O47" s="130">
        <v>2</v>
      </c>
      <c r="P47" s="131">
        <f t="shared" ref="P47:P49" si="20">IF(J47="m",(Q47+R47)*1.5*W47/28,(Q47+R47)*1*W47/28)</f>
        <v>0</v>
      </c>
      <c r="Q47" s="185"/>
      <c r="R47" s="185"/>
      <c r="S47" s="11" t="s">
        <v>103</v>
      </c>
      <c r="T47" s="11">
        <v>60</v>
      </c>
      <c r="U47" s="9"/>
      <c r="V47" s="368"/>
      <c r="W47" s="177">
        <v>14</v>
      </c>
      <c r="X47" s="34" t="s">
        <v>74</v>
      </c>
      <c r="Y47" s="99" t="s">
        <v>109</v>
      </c>
      <c r="Z47" s="154"/>
    </row>
    <row r="48" spans="2:35" ht="25.5" customHeight="1" x14ac:dyDescent="0.2">
      <c r="B48" s="349"/>
      <c r="C48" s="320"/>
      <c r="D48" s="320"/>
      <c r="E48" s="320"/>
      <c r="F48" s="320"/>
      <c r="G48" s="316"/>
      <c r="H48" s="157" t="s">
        <v>170</v>
      </c>
      <c r="I48" s="11" t="s">
        <v>36</v>
      </c>
      <c r="J48" s="11"/>
      <c r="K48" s="11" t="s">
        <v>45</v>
      </c>
      <c r="L48" s="131">
        <f t="shared" si="18"/>
        <v>1</v>
      </c>
      <c r="M48" s="131">
        <f t="shared" si="19"/>
        <v>0</v>
      </c>
      <c r="N48" s="11"/>
      <c r="O48" s="11"/>
      <c r="P48" s="131">
        <f t="shared" si="20"/>
        <v>1</v>
      </c>
      <c r="Q48" s="11">
        <v>2</v>
      </c>
      <c r="R48" s="11"/>
      <c r="S48" s="11" t="s">
        <v>29</v>
      </c>
      <c r="T48" s="11">
        <v>61</v>
      </c>
      <c r="U48" s="9"/>
      <c r="V48" s="368"/>
      <c r="W48" s="71">
        <v>14</v>
      </c>
      <c r="X48" s="205" t="s">
        <v>136</v>
      </c>
      <c r="Y48" s="151" t="s">
        <v>20</v>
      </c>
      <c r="Z48" s="154"/>
    </row>
    <row r="49" spans="2:26" ht="25.5" customHeight="1" thickBot="1" x14ac:dyDescent="0.25">
      <c r="B49" s="349"/>
      <c r="C49" s="320"/>
      <c r="D49" s="320"/>
      <c r="E49" s="320"/>
      <c r="F49" s="320"/>
      <c r="G49" s="316"/>
      <c r="H49" s="129" t="s">
        <v>260</v>
      </c>
      <c r="I49" s="11" t="s">
        <v>261</v>
      </c>
      <c r="J49" s="11" t="s">
        <v>26</v>
      </c>
      <c r="K49" s="242" t="s">
        <v>205</v>
      </c>
      <c r="L49" s="142">
        <f>M49+P49</f>
        <v>2.5</v>
      </c>
      <c r="M49" s="128">
        <f t="shared" si="19"/>
        <v>2.5</v>
      </c>
      <c r="N49" s="130">
        <v>2</v>
      </c>
      <c r="O49" s="130"/>
      <c r="P49" s="131">
        <f t="shared" si="20"/>
        <v>0</v>
      </c>
      <c r="Q49" s="11"/>
      <c r="R49" s="11"/>
      <c r="S49" s="11" t="s">
        <v>137</v>
      </c>
      <c r="T49" s="13">
        <v>30</v>
      </c>
      <c r="U49" s="9"/>
      <c r="V49" s="368"/>
      <c r="W49" s="261">
        <v>14</v>
      </c>
      <c r="X49" s="70" t="s">
        <v>262</v>
      </c>
      <c r="Y49" s="23" t="s">
        <v>263</v>
      </c>
      <c r="Z49" s="154"/>
    </row>
    <row r="50" spans="2:26" ht="12.75" customHeight="1" x14ac:dyDescent="0.2">
      <c r="B50" s="348">
        <v>7</v>
      </c>
      <c r="C50" s="315" t="s">
        <v>20</v>
      </c>
      <c r="D50" s="315" t="s">
        <v>41</v>
      </c>
      <c r="E50" s="319"/>
      <c r="F50" s="319"/>
      <c r="G50" s="315" t="s">
        <v>41</v>
      </c>
      <c r="H50" s="364"/>
      <c r="I50" s="317"/>
      <c r="J50" s="303"/>
      <c r="K50" s="194">
        <v>16</v>
      </c>
      <c r="L50" s="259">
        <f t="shared" ref="L50:R50" si="21">SUM(L52:L54)</f>
        <v>10.5</v>
      </c>
      <c r="M50" s="250">
        <f t="shared" si="21"/>
        <v>5</v>
      </c>
      <c r="N50" s="250">
        <f t="shared" si="21"/>
        <v>0</v>
      </c>
      <c r="O50" s="250">
        <f t="shared" si="21"/>
        <v>4</v>
      </c>
      <c r="P50" s="250">
        <f t="shared" si="21"/>
        <v>5.5</v>
      </c>
      <c r="Q50" s="250">
        <f t="shared" si="21"/>
        <v>0</v>
      </c>
      <c r="R50" s="250">
        <f t="shared" si="21"/>
        <v>8</v>
      </c>
      <c r="S50" s="64">
        <f>K50-L50</f>
        <v>5.5</v>
      </c>
      <c r="T50" s="238">
        <f>T51/28</f>
        <v>7</v>
      </c>
      <c r="U50" s="238"/>
      <c r="V50" s="249"/>
      <c r="W50" s="234"/>
      <c r="X50" s="204"/>
      <c r="Y50" s="124"/>
      <c r="Z50" s="154"/>
    </row>
    <row r="51" spans="2:26" ht="13.5" customHeight="1" thickBot="1" x14ac:dyDescent="0.25">
      <c r="B51" s="359"/>
      <c r="C51" s="316"/>
      <c r="D51" s="316"/>
      <c r="E51" s="320"/>
      <c r="F51" s="320"/>
      <c r="G51" s="316"/>
      <c r="H51" s="365"/>
      <c r="I51" s="318"/>
      <c r="J51" s="304"/>
      <c r="K51" s="195">
        <v>448</v>
      </c>
      <c r="L51" s="239">
        <f>L50*28</f>
        <v>294</v>
      </c>
      <c r="M51" s="251"/>
      <c r="N51" s="251"/>
      <c r="O51" s="251"/>
      <c r="P51" s="251"/>
      <c r="Q51" s="251"/>
      <c r="R51" s="251"/>
      <c r="S51" s="66">
        <f>K51-L51</f>
        <v>154</v>
      </c>
      <c r="T51" s="165">
        <f>SUM(T52:T55)</f>
        <v>196</v>
      </c>
      <c r="U51" s="9"/>
      <c r="V51" s="249"/>
      <c r="W51" s="177"/>
      <c r="X51" s="17"/>
      <c r="Y51" s="16"/>
      <c r="Z51" s="154"/>
    </row>
    <row r="52" spans="2:26" ht="25.5" x14ac:dyDescent="0.2">
      <c r="B52" s="359"/>
      <c r="C52" s="316"/>
      <c r="D52" s="316"/>
      <c r="E52" s="320"/>
      <c r="F52" s="320"/>
      <c r="G52" s="316"/>
      <c r="H52" s="262" t="s">
        <v>251</v>
      </c>
      <c r="I52" s="130" t="s">
        <v>119</v>
      </c>
      <c r="J52" s="72" t="s">
        <v>26</v>
      </c>
      <c r="K52" s="130" t="s">
        <v>53</v>
      </c>
      <c r="L52" s="144">
        <f>M52+P52</f>
        <v>4</v>
      </c>
      <c r="M52" s="144">
        <f>IF(J52="m",(N52+O52)*2.5*W52/28,(N52+O52)*2*W52/28)</f>
        <v>2.5</v>
      </c>
      <c r="N52" s="141"/>
      <c r="O52" s="141">
        <v>2</v>
      </c>
      <c r="P52" s="144">
        <f>IF(J52="m",(Q52+R52)*1.5*W52/28,(Q52+R52)*1*W52/28)</f>
        <v>1.5</v>
      </c>
      <c r="Q52" s="186"/>
      <c r="R52" s="186">
        <v>2</v>
      </c>
      <c r="S52" s="11" t="s">
        <v>91</v>
      </c>
      <c r="T52" s="11">
        <v>45</v>
      </c>
      <c r="U52" s="9"/>
      <c r="V52" s="249"/>
      <c r="W52" s="234">
        <v>14</v>
      </c>
      <c r="X52" s="96" t="s">
        <v>136</v>
      </c>
      <c r="Y52" s="79" t="s">
        <v>20</v>
      </c>
      <c r="Z52" s="154"/>
    </row>
    <row r="53" spans="2:26" ht="25.5" x14ac:dyDescent="0.2">
      <c r="B53" s="359"/>
      <c r="C53" s="316"/>
      <c r="D53" s="316"/>
      <c r="E53" s="320"/>
      <c r="F53" s="320"/>
      <c r="G53" s="316"/>
      <c r="H53" s="263" t="s">
        <v>138</v>
      </c>
      <c r="I53" s="149" t="s">
        <v>155</v>
      </c>
      <c r="J53" s="145" t="s">
        <v>26</v>
      </c>
      <c r="K53" s="149" t="s">
        <v>53</v>
      </c>
      <c r="L53" s="197">
        <f>M53+P53</f>
        <v>5.5</v>
      </c>
      <c r="M53" s="144">
        <f>IF(J53="m",(N53+O53)*2.5*W53/28,(N53+O53)*2*W53/28)</f>
        <v>2.5</v>
      </c>
      <c r="N53" s="149"/>
      <c r="O53" s="149">
        <v>2</v>
      </c>
      <c r="P53" s="144">
        <f>IF(J53="m",(Q53+R53)*1.5*W53/28,(Q53+R53)*1*W53/28)</f>
        <v>3</v>
      </c>
      <c r="Q53" s="168"/>
      <c r="R53" s="168">
        <v>4</v>
      </c>
      <c r="S53" s="11" t="s">
        <v>103</v>
      </c>
      <c r="T53" s="11">
        <v>60</v>
      </c>
      <c r="U53" s="9"/>
      <c r="V53" s="249"/>
      <c r="W53" s="177">
        <v>14</v>
      </c>
      <c r="X53" s="34" t="s">
        <v>67</v>
      </c>
      <c r="Y53" s="95" t="s">
        <v>10</v>
      </c>
      <c r="Z53" s="154"/>
    </row>
    <row r="54" spans="2:26" ht="25.5" x14ac:dyDescent="0.2">
      <c r="B54" s="359"/>
      <c r="C54" s="316"/>
      <c r="D54" s="316"/>
      <c r="E54" s="320"/>
      <c r="F54" s="320"/>
      <c r="G54" s="316"/>
      <c r="H54" s="263" t="s">
        <v>49</v>
      </c>
      <c r="I54" s="13" t="s">
        <v>38</v>
      </c>
      <c r="J54" s="13"/>
      <c r="K54" s="149" t="s">
        <v>13</v>
      </c>
      <c r="L54" s="146">
        <f>M54+P54</f>
        <v>1</v>
      </c>
      <c r="M54" s="144">
        <f>IF(J54="m",(N54+O54)*2.5*W54/28,(N54+O54)*2*W54/28)</f>
        <v>0</v>
      </c>
      <c r="N54" s="13"/>
      <c r="O54" s="13"/>
      <c r="P54" s="144">
        <f>IF(J54="m",(Q54+R54)*1.5*W54/28,(Q54+R54)*1*W54/28)</f>
        <v>1</v>
      </c>
      <c r="Q54" s="13"/>
      <c r="R54" s="13">
        <v>2</v>
      </c>
      <c r="S54" s="11" t="s">
        <v>29</v>
      </c>
      <c r="T54" s="11">
        <v>61</v>
      </c>
      <c r="U54" s="74"/>
      <c r="V54" s="249"/>
      <c r="W54" s="12">
        <v>14</v>
      </c>
      <c r="X54" s="152" t="s">
        <v>48</v>
      </c>
      <c r="Y54" s="23" t="s">
        <v>10</v>
      </c>
      <c r="Z54" s="154"/>
    </row>
    <row r="55" spans="2:26" ht="13.5" thickBot="1" x14ac:dyDescent="0.25">
      <c r="B55" s="359"/>
      <c r="C55" s="316"/>
      <c r="D55" s="316"/>
      <c r="E55" s="320"/>
      <c r="F55" s="320"/>
      <c r="G55" s="316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11" t="s">
        <v>137</v>
      </c>
      <c r="T55" s="13">
        <v>30</v>
      </c>
      <c r="U55" s="74"/>
      <c r="V55" s="249"/>
      <c r="W55" s="12"/>
      <c r="X55" s="152"/>
      <c r="Y55" s="23"/>
      <c r="Z55" s="154"/>
    </row>
    <row r="56" spans="2:26" x14ac:dyDescent="0.2">
      <c r="B56" s="354">
        <v>8</v>
      </c>
      <c r="C56" s="352" t="s">
        <v>10</v>
      </c>
      <c r="D56" s="350" t="s">
        <v>48</v>
      </c>
      <c r="E56" s="352" t="s">
        <v>10</v>
      </c>
      <c r="F56" s="329" t="s">
        <v>157</v>
      </c>
      <c r="G56" s="315" t="s">
        <v>9</v>
      </c>
      <c r="H56" s="364"/>
      <c r="I56" s="317"/>
      <c r="J56" s="303"/>
      <c r="K56" s="198">
        <v>16</v>
      </c>
      <c r="L56" s="180">
        <f>SUM(L58:L63)</f>
        <v>10</v>
      </c>
      <c r="M56" s="301">
        <f t="shared" ref="M56:R56" si="22">SUM(M58:M63)</f>
        <v>9</v>
      </c>
      <c r="N56" s="301">
        <f t="shared" si="22"/>
        <v>5</v>
      </c>
      <c r="O56" s="301">
        <f t="shared" si="22"/>
        <v>4</v>
      </c>
      <c r="P56" s="301">
        <f t="shared" si="22"/>
        <v>1</v>
      </c>
      <c r="Q56" s="301">
        <f t="shared" si="22"/>
        <v>0</v>
      </c>
      <c r="R56" s="371">
        <f t="shared" si="22"/>
        <v>2</v>
      </c>
      <c r="S56" s="27">
        <f>K56-L56</f>
        <v>6</v>
      </c>
      <c r="T56" s="232">
        <f>T57/28</f>
        <v>6</v>
      </c>
      <c r="U56" s="228"/>
      <c r="V56" s="367"/>
      <c r="W56" s="176">
        <v>14</v>
      </c>
      <c r="X56" s="90"/>
      <c r="Y56" s="15"/>
      <c r="Z56" s="154"/>
    </row>
    <row r="57" spans="2:26" ht="13.5" customHeight="1" thickBot="1" x14ac:dyDescent="0.25">
      <c r="B57" s="355"/>
      <c r="C57" s="353"/>
      <c r="D57" s="351"/>
      <c r="E57" s="353"/>
      <c r="F57" s="330"/>
      <c r="G57" s="316"/>
      <c r="H57" s="366"/>
      <c r="I57" s="337"/>
      <c r="J57" s="370"/>
      <c r="K57" s="65">
        <v>448</v>
      </c>
      <c r="L57" s="239">
        <f>L56*28</f>
        <v>280</v>
      </c>
      <c r="M57" s="302"/>
      <c r="N57" s="302"/>
      <c r="O57" s="302"/>
      <c r="P57" s="302"/>
      <c r="Q57" s="302"/>
      <c r="R57" s="372"/>
      <c r="S57" s="73">
        <f>K57-L57</f>
        <v>168</v>
      </c>
      <c r="T57" s="87">
        <f>SUM(T58:T63)</f>
        <v>168</v>
      </c>
      <c r="U57" s="158"/>
      <c r="V57" s="368"/>
      <c r="W57" s="234"/>
      <c r="X57" s="17"/>
      <c r="Y57" s="16"/>
      <c r="Z57" s="154"/>
    </row>
    <row r="58" spans="2:26" ht="12.75" customHeight="1" x14ac:dyDescent="0.2">
      <c r="B58" s="355"/>
      <c r="C58" s="353"/>
      <c r="D58" s="351"/>
      <c r="E58" s="353"/>
      <c r="F58" s="330"/>
      <c r="G58" s="316"/>
      <c r="H58" s="129" t="s">
        <v>158</v>
      </c>
      <c r="I58" s="11" t="s">
        <v>51</v>
      </c>
      <c r="J58" s="11"/>
      <c r="K58" s="242" t="s">
        <v>84</v>
      </c>
      <c r="L58" s="128">
        <f t="shared" ref="L58:L63" si="23">M58+P58</f>
        <v>2</v>
      </c>
      <c r="M58" s="128">
        <f t="shared" ref="M58:M63" si="24">IF(J58="m",(N58+O58)*2.5*W58/28,(N58+O58)*2*W58/28)</f>
        <v>2</v>
      </c>
      <c r="N58" s="242">
        <v>2</v>
      </c>
      <c r="O58" s="242"/>
      <c r="P58" s="128">
        <f t="shared" ref="P58:P63" si="25">IF(J58="m",(Q58+R58)*1.5*W58/28,(Q58+R58)*1*W58/28)</f>
        <v>0</v>
      </c>
      <c r="Q58" s="242"/>
      <c r="R58" s="242"/>
      <c r="S58" s="11" t="s">
        <v>27</v>
      </c>
      <c r="T58" s="11">
        <v>42</v>
      </c>
      <c r="U58" s="9"/>
      <c r="V58" s="75"/>
      <c r="W58" s="177">
        <v>14</v>
      </c>
      <c r="X58" s="120" t="s">
        <v>48</v>
      </c>
      <c r="Y58" s="95" t="s">
        <v>10</v>
      </c>
      <c r="Z58" s="154"/>
    </row>
    <row r="59" spans="2:26" ht="25.5" x14ac:dyDescent="0.2">
      <c r="B59" s="355"/>
      <c r="C59" s="353"/>
      <c r="D59" s="351"/>
      <c r="E59" s="353"/>
      <c r="F59" s="330"/>
      <c r="G59" s="316"/>
      <c r="H59" s="263" t="s">
        <v>49</v>
      </c>
      <c r="I59" s="11" t="s">
        <v>163</v>
      </c>
      <c r="J59" s="11"/>
      <c r="K59" s="13" t="s">
        <v>184</v>
      </c>
      <c r="L59" s="128">
        <f t="shared" si="23"/>
        <v>2</v>
      </c>
      <c r="M59" s="128">
        <f t="shared" si="24"/>
        <v>2</v>
      </c>
      <c r="N59" s="242"/>
      <c r="O59" s="242">
        <v>2</v>
      </c>
      <c r="P59" s="128">
        <f t="shared" si="25"/>
        <v>0</v>
      </c>
      <c r="Q59" s="242"/>
      <c r="R59" s="242"/>
      <c r="S59" s="11" t="s">
        <v>28</v>
      </c>
      <c r="T59" s="11">
        <v>11</v>
      </c>
      <c r="U59" s="9"/>
      <c r="V59" s="75"/>
      <c r="W59" s="177">
        <v>14</v>
      </c>
      <c r="X59" s="120" t="s">
        <v>48</v>
      </c>
      <c r="Y59" s="95" t="s">
        <v>10</v>
      </c>
      <c r="Z59" s="154"/>
    </row>
    <row r="60" spans="2:26" ht="25.5" x14ac:dyDescent="0.2">
      <c r="B60" s="355"/>
      <c r="C60" s="353"/>
      <c r="D60" s="351"/>
      <c r="E60" s="353"/>
      <c r="F60" s="330"/>
      <c r="G60" s="316"/>
      <c r="H60" s="129" t="s">
        <v>50</v>
      </c>
      <c r="I60" s="11" t="s">
        <v>51</v>
      </c>
      <c r="J60" s="11"/>
      <c r="K60" s="11" t="s">
        <v>84</v>
      </c>
      <c r="L60" s="128">
        <f t="shared" si="23"/>
        <v>2</v>
      </c>
      <c r="M60" s="128">
        <f t="shared" si="24"/>
        <v>2</v>
      </c>
      <c r="N60" s="11"/>
      <c r="O60" s="11">
        <v>2</v>
      </c>
      <c r="P60" s="128">
        <f t="shared" si="25"/>
        <v>0</v>
      </c>
      <c r="Q60" s="11"/>
      <c r="R60" s="11"/>
      <c r="S60" s="11" t="s">
        <v>29</v>
      </c>
      <c r="T60" s="11">
        <v>50</v>
      </c>
      <c r="U60" s="9"/>
      <c r="V60" s="75"/>
      <c r="W60" s="177">
        <v>14</v>
      </c>
      <c r="X60" s="120" t="s">
        <v>48</v>
      </c>
      <c r="Y60" s="95" t="s">
        <v>10</v>
      </c>
      <c r="Z60" s="154"/>
    </row>
    <row r="61" spans="2:26" ht="25.5" x14ac:dyDescent="0.2">
      <c r="B61" s="355"/>
      <c r="C61" s="353"/>
      <c r="D61" s="351"/>
      <c r="E61" s="353"/>
      <c r="F61" s="330"/>
      <c r="G61" s="316"/>
      <c r="H61" s="263" t="s">
        <v>49</v>
      </c>
      <c r="I61" s="13" t="s">
        <v>59</v>
      </c>
      <c r="J61" s="13"/>
      <c r="K61" s="149" t="s">
        <v>194</v>
      </c>
      <c r="L61" s="128">
        <f t="shared" si="23"/>
        <v>0.5</v>
      </c>
      <c r="M61" s="128">
        <f t="shared" si="24"/>
        <v>0</v>
      </c>
      <c r="N61" s="13"/>
      <c r="O61" s="13"/>
      <c r="P61" s="128">
        <f t="shared" si="25"/>
        <v>0.5</v>
      </c>
      <c r="Q61" s="13"/>
      <c r="R61" s="13">
        <v>1</v>
      </c>
      <c r="S61" s="11" t="s">
        <v>90</v>
      </c>
      <c r="T61" s="11">
        <v>20</v>
      </c>
      <c r="U61" s="9"/>
      <c r="V61" s="75"/>
      <c r="W61" s="177">
        <v>14</v>
      </c>
      <c r="X61" s="120" t="s">
        <v>48</v>
      </c>
      <c r="Y61" s="95" t="s">
        <v>10</v>
      </c>
      <c r="Z61" s="154"/>
    </row>
    <row r="62" spans="2:26" ht="25.5" x14ac:dyDescent="0.2">
      <c r="B62" s="355"/>
      <c r="C62" s="353"/>
      <c r="D62" s="351"/>
      <c r="E62" s="353"/>
      <c r="F62" s="330"/>
      <c r="G62" s="316"/>
      <c r="H62" s="129" t="s">
        <v>49</v>
      </c>
      <c r="I62" s="11" t="s">
        <v>38</v>
      </c>
      <c r="J62" s="11"/>
      <c r="K62" s="130" t="s">
        <v>194</v>
      </c>
      <c r="L62" s="128">
        <f t="shared" si="23"/>
        <v>0.5</v>
      </c>
      <c r="M62" s="128">
        <f t="shared" si="24"/>
        <v>0</v>
      </c>
      <c r="N62" s="11"/>
      <c r="O62" s="11"/>
      <c r="P62" s="128">
        <f t="shared" si="25"/>
        <v>0.5</v>
      </c>
      <c r="Q62" s="11"/>
      <c r="R62" s="11">
        <v>1</v>
      </c>
      <c r="S62" s="11" t="s">
        <v>159</v>
      </c>
      <c r="T62" s="11">
        <v>45</v>
      </c>
      <c r="U62" s="9"/>
      <c r="V62" s="75"/>
      <c r="W62" s="177">
        <v>14</v>
      </c>
      <c r="X62" s="120" t="s">
        <v>48</v>
      </c>
      <c r="Y62" s="95" t="s">
        <v>10</v>
      </c>
      <c r="Z62" s="154"/>
    </row>
    <row r="63" spans="2:26" ht="13.5" thickBot="1" x14ac:dyDescent="0.25">
      <c r="B63" s="355"/>
      <c r="C63" s="353"/>
      <c r="D63" s="351"/>
      <c r="E63" s="353"/>
      <c r="F63" s="330"/>
      <c r="G63" s="316"/>
      <c r="H63" s="255" t="s">
        <v>52</v>
      </c>
      <c r="I63" s="242" t="s">
        <v>36</v>
      </c>
      <c r="J63" s="242"/>
      <c r="K63" s="242" t="s">
        <v>12</v>
      </c>
      <c r="L63" s="128">
        <f t="shared" si="23"/>
        <v>3</v>
      </c>
      <c r="M63" s="128">
        <f t="shared" si="24"/>
        <v>3</v>
      </c>
      <c r="N63" s="242">
        <v>3</v>
      </c>
      <c r="O63" s="242"/>
      <c r="P63" s="128">
        <f t="shared" si="25"/>
        <v>0</v>
      </c>
      <c r="Q63" s="242"/>
      <c r="R63" s="242"/>
      <c r="S63" s="11"/>
      <c r="T63" s="11"/>
      <c r="U63" s="9"/>
      <c r="V63" s="75"/>
      <c r="W63" s="177">
        <v>14</v>
      </c>
      <c r="X63" s="120" t="s">
        <v>48</v>
      </c>
      <c r="Y63" s="95" t="s">
        <v>10</v>
      </c>
      <c r="Z63" s="154"/>
    </row>
    <row r="64" spans="2:26" ht="12.75" customHeight="1" x14ac:dyDescent="0.2">
      <c r="B64" s="288">
        <v>9</v>
      </c>
      <c r="C64" s="271" t="s">
        <v>10</v>
      </c>
      <c r="D64" s="271" t="s">
        <v>37</v>
      </c>
      <c r="E64" s="271" t="s">
        <v>10</v>
      </c>
      <c r="F64" s="339" t="s">
        <v>141</v>
      </c>
      <c r="G64" s="271" t="s">
        <v>9</v>
      </c>
      <c r="H64" s="362"/>
      <c r="I64" s="299"/>
      <c r="J64" s="286"/>
      <c r="K64" s="192">
        <v>16</v>
      </c>
      <c r="L64" s="180">
        <f t="shared" ref="L64:R64" si="26">SUM(L66:L72)</f>
        <v>10</v>
      </c>
      <c r="M64" s="276">
        <f t="shared" si="26"/>
        <v>6</v>
      </c>
      <c r="N64" s="276">
        <f t="shared" si="26"/>
        <v>2</v>
      </c>
      <c r="O64" s="276">
        <f t="shared" si="26"/>
        <v>4</v>
      </c>
      <c r="P64" s="276">
        <f t="shared" si="26"/>
        <v>4</v>
      </c>
      <c r="Q64" s="276">
        <f t="shared" si="26"/>
        <v>2</v>
      </c>
      <c r="R64" s="280">
        <f t="shared" si="26"/>
        <v>6</v>
      </c>
      <c r="S64" s="27">
        <f>K64-L64</f>
        <v>6</v>
      </c>
      <c r="T64" s="232">
        <f>T65/28</f>
        <v>6</v>
      </c>
      <c r="U64" s="232"/>
      <c r="V64" s="325"/>
      <c r="W64" s="176"/>
      <c r="X64" s="93"/>
      <c r="Y64" s="111"/>
      <c r="Z64" s="154"/>
    </row>
    <row r="65" spans="2:35" ht="13.5" customHeight="1" thickBot="1" x14ac:dyDescent="0.25">
      <c r="B65" s="289"/>
      <c r="C65" s="272"/>
      <c r="D65" s="272"/>
      <c r="E65" s="272"/>
      <c r="F65" s="340"/>
      <c r="G65" s="272"/>
      <c r="H65" s="363"/>
      <c r="I65" s="300"/>
      <c r="J65" s="287"/>
      <c r="K65" s="193">
        <v>448</v>
      </c>
      <c r="L65" s="233">
        <f>L64*28</f>
        <v>280</v>
      </c>
      <c r="M65" s="277"/>
      <c r="N65" s="277"/>
      <c r="O65" s="277"/>
      <c r="P65" s="277"/>
      <c r="Q65" s="277"/>
      <c r="R65" s="281"/>
      <c r="S65" s="25">
        <f>K65-L65</f>
        <v>168</v>
      </c>
      <c r="T65" s="26">
        <f>SUM(T66:T70)</f>
        <v>168</v>
      </c>
      <c r="U65" s="9"/>
      <c r="V65" s="326"/>
      <c r="W65" s="177"/>
      <c r="X65" s="98"/>
      <c r="Y65" s="112"/>
      <c r="Z65" s="154"/>
    </row>
    <row r="66" spans="2:35" ht="25.5" x14ac:dyDescent="0.2">
      <c r="B66" s="289"/>
      <c r="C66" s="272"/>
      <c r="D66" s="272"/>
      <c r="E66" s="272"/>
      <c r="F66" s="340"/>
      <c r="G66" s="272"/>
      <c r="H66" s="129" t="s">
        <v>212</v>
      </c>
      <c r="I66" s="11" t="s">
        <v>32</v>
      </c>
      <c r="J66" s="11"/>
      <c r="K66" s="11" t="s">
        <v>15</v>
      </c>
      <c r="L66" s="128">
        <f>M66+P66</f>
        <v>2</v>
      </c>
      <c r="M66" s="128">
        <f>IF(J66="m",(N66+O66)*2.5*W66/28,(N66+O66)*2*W66/28)</f>
        <v>2</v>
      </c>
      <c r="N66" s="11">
        <v>2</v>
      </c>
      <c r="O66" s="11"/>
      <c r="P66" s="128">
        <f>IF(J66="m",(Q66+R66)*1.5*W66/28,(Q66+R66)*1*W66/28)</f>
        <v>0</v>
      </c>
      <c r="Q66" s="242"/>
      <c r="R66" s="242"/>
      <c r="S66" s="11" t="s">
        <v>27</v>
      </c>
      <c r="T66" s="11">
        <v>42</v>
      </c>
      <c r="U66" s="11"/>
      <c r="V66" s="326"/>
      <c r="W66" s="177">
        <v>14</v>
      </c>
      <c r="X66" s="106" t="s">
        <v>37</v>
      </c>
      <c r="Y66" s="113" t="s">
        <v>10</v>
      </c>
      <c r="Z66" s="154"/>
      <c r="AG66" s="35"/>
      <c r="AH66" s="35"/>
      <c r="AI66" s="35"/>
    </row>
    <row r="67" spans="2:35" ht="25.5" x14ac:dyDescent="0.2">
      <c r="B67" s="289"/>
      <c r="C67" s="272"/>
      <c r="D67" s="272"/>
      <c r="E67" s="272"/>
      <c r="F67" s="340"/>
      <c r="G67" s="272"/>
      <c r="H67" s="129" t="s">
        <v>131</v>
      </c>
      <c r="I67" s="11" t="s">
        <v>104</v>
      </c>
      <c r="J67" s="11"/>
      <c r="K67" s="242" t="s">
        <v>106</v>
      </c>
      <c r="L67" s="128">
        <f t="shared" ref="L67:L72" si="27">M67+P67</f>
        <v>2</v>
      </c>
      <c r="M67" s="128">
        <f t="shared" ref="M67:M72" si="28">IF(J67="m",(N67+O67)*2.5*W67/28,(N67+O67)*2*W67/28)</f>
        <v>2</v>
      </c>
      <c r="N67" s="242"/>
      <c r="O67" s="242">
        <v>2</v>
      </c>
      <c r="P67" s="128">
        <f t="shared" ref="P67:P72" si="29">IF(J67="m",(Q67+R67)*1.5*W67/28,(Q67+R67)*1*W67/28)</f>
        <v>0</v>
      </c>
      <c r="Q67" s="242"/>
      <c r="R67" s="242"/>
      <c r="S67" s="11" t="s">
        <v>28</v>
      </c>
      <c r="T67" s="11">
        <v>11</v>
      </c>
      <c r="U67" s="11"/>
      <c r="V67" s="326"/>
      <c r="W67" s="177">
        <v>14</v>
      </c>
      <c r="X67" s="106" t="s">
        <v>37</v>
      </c>
      <c r="Y67" s="113" t="s">
        <v>10</v>
      </c>
      <c r="Z67" s="154"/>
      <c r="AG67" s="35"/>
      <c r="AH67" s="35"/>
      <c r="AI67" s="35"/>
    </row>
    <row r="68" spans="2:35" ht="25.5" x14ac:dyDescent="0.2">
      <c r="B68" s="289"/>
      <c r="C68" s="272"/>
      <c r="D68" s="272"/>
      <c r="E68" s="272"/>
      <c r="F68" s="340"/>
      <c r="G68" s="272"/>
      <c r="H68" s="129" t="s">
        <v>241</v>
      </c>
      <c r="I68" s="11" t="s">
        <v>32</v>
      </c>
      <c r="J68" s="11"/>
      <c r="K68" s="242" t="s">
        <v>16</v>
      </c>
      <c r="L68" s="128">
        <f t="shared" si="27"/>
        <v>2</v>
      </c>
      <c r="M68" s="128">
        <f t="shared" si="28"/>
        <v>2</v>
      </c>
      <c r="N68" s="11"/>
      <c r="O68" s="11">
        <v>2</v>
      </c>
      <c r="P68" s="128">
        <f t="shared" si="29"/>
        <v>0</v>
      </c>
      <c r="Q68" s="11"/>
      <c r="R68" s="11"/>
      <c r="S68" s="11" t="s">
        <v>29</v>
      </c>
      <c r="T68" s="11">
        <v>50</v>
      </c>
      <c r="U68" s="11"/>
      <c r="V68" s="326"/>
      <c r="W68" s="177">
        <v>14</v>
      </c>
      <c r="X68" s="106" t="s">
        <v>37</v>
      </c>
      <c r="Y68" s="113" t="s">
        <v>10</v>
      </c>
      <c r="Z68" s="154"/>
      <c r="AG68" s="35"/>
      <c r="AH68" s="35"/>
      <c r="AI68" s="35"/>
    </row>
    <row r="69" spans="2:35" x14ac:dyDescent="0.2">
      <c r="B69" s="289"/>
      <c r="C69" s="272"/>
      <c r="D69" s="272"/>
      <c r="E69" s="272"/>
      <c r="F69" s="340"/>
      <c r="G69" s="272"/>
      <c r="H69" s="129" t="s">
        <v>241</v>
      </c>
      <c r="I69" s="11" t="s">
        <v>32</v>
      </c>
      <c r="J69" s="11"/>
      <c r="K69" s="242" t="s">
        <v>242</v>
      </c>
      <c r="L69" s="128">
        <f t="shared" si="27"/>
        <v>0.5</v>
      </c>
      <c r="M69" s="128">
        <f t="shared" si="28"/>
        <v>0</v>
      </c>
      <c r="N69" s="11"/>
      <c r="O69" s="11"/>
      <c r="P69" s="128">
        <f t="shared" si="29"/>
        <v>0.5</v>
      </c>
      <c r="Q69" s="242"/>
      <c r="R69" s="242">
        <v>1</v>
      </c>
      <c r="S69" s="11" t="s">
        <v>90</v>
      </c>
      <c r="T69" s="11">
        <v>20</v>
      </c>
      <c r="U69" s="11"/>
      <c r="V69" s="326"/>
      <c r="W69" s="177">
        <v>14</v>
      </c>
      <c r="X69" s="106" t="s">
        <v>37</v>
      </c>
      <c r="Y69" s="113" t="s">
        <v>10</v>
      </c>
      <c r="Z69" s="154"/>
      <c r="AG69" s="35"/>
      <c r="AH69" s="35"/>
      <c r="AI69" s="35"/>
    </row>
    <row r="70" spans="2:35" x14ac:dyDescent="0.2">
      <c r="B70" s="289"/>
      <c r="C70" s="272"/>
      <c r="D70" s="272"/>
      <c r="E70" s="272"/>
      <c r="F70" s="340"/>
      <c r="G70" s="272"/>
      <c r="H70" s="129" t="s">
        <v>241</v>
      </c>
      <c r="I70" s="11" t="s">
        <v>32</v>
      </c>
      <c r="J70" s="11"/>
      <c r="K70" s="242" t="s">
        <v>46</v>
      </c>
      <c r="L70" s="128">
        <f t="shared" si="27"/>
        <v>0.5</v>
      </c>
      <c r="M70" s="128">
        <f t="shared" si="28"/>
        <v>0</v>
      </c>
      <c r="N70" s="11"/>
      <c r="O70" s="11"/>
      <c r="P70" s="128">
        <f t="shared" si="29"/>
        <v>0.5</v>
      </c>
      <c r="Q70" s="242"/>
      <c r="R70" s="242">
        <v>1</v>
      </c>
      <c r="S70" s="11" t="s">
        <v>159</v>
      </c>
      <c r="T70" s="11">
        <v>45</v>
      </c>
      <c r="U70" s="11"/>
      <c r="V70" s="326"/>
      <c r="W70" s="177">
        <v>14</v>
      </c>
      <c r="X70" s="106" t="s">
        <v>37</v>
      </c>
      <c r="Y70" s="113" t="s">
        <v>10</v>
      </c>
      <c r="Z70" s="154"/>
      <c r="AG70" s="35"/>
      <c r="AH70" s="35"/>
      <c r="AI70" s="35"/>
    </row>
    <row r="71" spans="2:35" ht="25.5" x14ac:dyDescent="0.2">
      <c r="B71" s="289"/>
      <c r="C71" s="272"/>
      <c r="D71" s="272"/>
      <c r="E71" s="272"/>
      <c r="F71" s="340"/>
      <c r="G71" s="272"/>
      <c r="H71" s="129" t="s">
        <v>131</v>
      </c>
      <c r="I71" s="11" t="s">
        <v>36</v>
      </c>
      <c r="J71" s="11"/>
      <c r="K71" s="11" t="s">
        <v>13</v>
      </c>
      <c r="L71" s="128">
        <f t="shared" si="27"/>
        <v>2</v>
      </c>
      <c r="M71" s="128">
        <f t="shared" si="28"/>
        <v>0</v>
      </c>
      <c r="N71" s="11"/>
      <c r="O71" s="11"/>
      <c r="P71" s="128">
        <f t="shared" si="29"/>
        <v>2</v>
      </c>
      <c r="Q71" s="11"/>
      <c r="R71" s="11">
        <v>4</v>
      </c>
      <c r="S71" s="10"/>
      <c r="T71" s="10"/>
      <c r="U71" s="11"/>
      <c r="V71" s="326"/>
      <c r="W71" s="177">
        <v>14</v>
      </c>
      <c r="X71" s="106" t="s">
        <v>37</v>
      </c>
      <c r="Y71" s="113" t="s">
        <v>10</v>
      </c>
      <c r="Z71" s="154"/>
      <c r="AG71" s="35"/>
      <c r="AH71" s="35"/>
      <c r="AI71" s="35"/>
    </row>
    <row r="72" spans="2:35" ht="26.25" thickBot="1" x14ac:dyDescent="0.25">
      <c r="B72" s="289"/>
      <c r="C72" s="272"/>
      <c r="D72" s="272"/>
      <c r="E72" s="272"/>
      <c r="F72" s="340"/>
      <c r="G72" s="272"/>
      <c r="H72" s="129" t="s">
        <v>212</v>
      </c>
      <c r="I72" s="130" t="s">
        <v>32</v>
      </c>
      <c r="J72" s="11"/>
      <c r="K72" s="141" t="s">
        <v>60</v>
      </c>
      <c r="L72" s="128">
        <f t="shared" si="27"/>
        <v>1</v>
      </c>
      <c r="M72" s="128">
        <f t="shared" si="28"/>
        <v>0</v>
      </c>
      <c r="N72" s="242"/>
      <c r="O72" s="242"/>
      <c r="P72" s="128">
        <f t="shared" si="29"/>
        <v>1</v>
      </c>
      <c r="Q72" s="242">
        <v>2</v>
      </c>
      <c r="R72" s="242"/>
      <c r="S72" s="214"/>
      <c r="T72" s="214"/>
      <c r="U72" s="24"/>
      <c r="V72" s="326"/>
      <c r="W72" s="177">
        <v>14</v>
      </c>
      <c r="X72" s="106" t="s">
        <v>37</v>
      </c>
      <c r="Y72" s="113" t="s">
        <v>10</v>
      </c>
      <c r="Z72" s="154"/>
      <c r="AG72" s="35"/>
      <c r="AH72" s="35"/>
      <c r="AI72" s="35"/>
    </row>
    <row r="73" spans="2:35" ht="12.75" customHeight="1" x14ac:dyDescent="0.2">
      <c r="B73" s="354">
        <v>10</v>
      </c>
      <c r="C73" s="352" t="s">
        <v>10</v>
      </c>
      <c r="D73" s="350" t="s">
        <v>67</v>
      </c>
      <c r="E73" s="352" t="s">
        <v>10</v>
      </c>
      <c r="F73" s="329" t="s">
        <v>99</v>
      </c>
      <c r="G73" s="315" t="s">
        <v>9</v>
      </c>
      <c r="H73" s="364"/>
      <c r="I73" s="317"/>
      <c r="J73" s="303"/>
      <c r="K73" s="194">
        <v>16</v>
      </c>
      <c r="L73" s="259">
        <f t="shared" ref="L73:R73" si="30">SUM(L75:L83)</f>
        <v>10</v>
      </c>
      <c r="M73" s="301">
        <f t="shared" si="30"/>
        <v>7</v>
      </c>
      <c r="N73" s="301">
        <f t="shared" si="30"/>
        <v>3</v>
      </c>
      <c r="O73" s="301">
        <f t="shared" si="30"/>
        <v>4</v>
      </c>
      <c r="P73" s="301">
        <f t="shared" si="30"/>
        <v>3</v>
      </c>
      <c r="Q73" s="301">
        <f t="shared" si="30"/>
        <v>4</v>
      </c>
      <c r="R73" s="371">
        <f t="shared" si="30"/>
        <v>2</v>
      </c>
      <c r="S73" s="64">
        <f>K73-L73</f>
        <v>6</v>
      </c>
      <c r="T73" s="238">
        <f>T74/28</f>
        <v>6</v>
      </c>
      <c r="U73" s="238"/>
      <c r="V73" s="367"/>
      <c r="W73" s="176"/>
      <c r="X73" s="88"/>
      <c r="Y73" s="15"/>
      <c r="Z73" s="154"/>
    </row>
    <row r="74" spans="2:35" ht="13.5" customHeight="1" thickBot="1" x14ac:dyDescent="0.25">
      <c r="B74" s="355"/>
      <c r="C74" s="353"/>
      <c r="D74" s="351"/>
      <c r="E74" s="353"/>
      <c r="F74" s="330"/>
      <c r="G74" s="316"/>
      <c r="H74" s="366"/>
      <c r="I74" s="337"/>
      <c r="J74" s="370"/>
      <c r="K74" s="195">
        <v>448</v>
      </c>
      <c r="L74" s="239">
        <f>L73*28</f>
        <v>280</v>
      </c>
      <c r="M74" s="302"/>
      <c r="N74" s="302"/>
      <c r="O74" s="302"/>
      <c r="P74" s="302"/>
      <c r="Q74" s="302"/>
      <c r="R74" s="372"/>
      <c r="S74" s="73">
        <f>K74-L74</f>
        <v>168</v>
      </c>
      <c r="T74" s="87">
        <f>SUM(T75:T83)</f>
        <v>168</v>
      </c>
      <c r="U74" s="74"/>
      <c r="V74" s="368"/>
      <c r="W74" s="177"/>
      <c r="X74" s="17"/>
      <c r="Y74" s="16"/>
      <c r="Z74" s="154"/>
    </row>
    <row r="75" spans="2:35" ht="38.25" x14ac:dyDescent="0.2">
      <c r="B75" s="355"/>
      <c r="C75" s="353"/>
      <c r="D75" s="351"/>
      <c r="E75" s="353"/>
      <c r="F75" s="330"/>
      <c r="G75" s="316"/>
      <c r="H75" s="129" t="s">
        <v>192</v>
      </c>
      <c r="I75" s="11" t="s">
        <v>51</v>
      </c>
      <c r="J75" s="11"/>
      <c r="K75" s="242" t="s">
        <v>85</v>
      </c>
      <c r="L75" s="128">
        <f t="shared" ref="L75:L83" si="31">M75+P75</f>
        <v>2</v>
      </c>
      <c r="M75" s="128">
        <f>IF(J75="m",(N75+O75)*2.5*W75/28,(N75+O75)*2*W75/28)</f>
        <v>2</v>
      </c>
      <c r="N75" s="242">
        <v>2</v>
      </c>
      <c r="O75" s="242"/>
      <c r="P75" s="128">
        <f>IF(J75="m",(Q75+R75)*1.5*W75/28,(Q75+R75)*1*W75/28)</f>
        <v>0</v>
      </c>
      <c r="Q75" s="242"/>
      <c r="R75" s="242"/>
      <c r="S75" s="11" t="s">
        <v>27</v>
      </c>
      <c r="T75" s="11">
        <v>42</v>
      </c>
      <c r="U75" s="9"/>
      <c r="V75" s="75"/>
      <c r="W75" s="177">
        <v>14</v>
      </c>
      <c r="X75" s="120" t="s">
        <v>67</v>
      </c>
      <c r="Y75" s="95" t="s">
        <v>10</v>
      </c>
      <c r="Z75" s="154"/>
    </row>
    <row r="76" spans="2:35" ht="12.75" customHeight="1" x14ac:dyDescent="0.2">
      <c r="B76" s="355"/>
      <c r="C76" s="353"/>
      <c r="D76" s="351"/>
      <c r="E76" s="353"/>
      <c r="F76" s="330"/>
      <c r="G76" s="316"/>
      <c r="H76" s="263" t="s">
        <v>68</v>
      </c>
      <c r="I76" s="13" t="s">
        <v>69</v>
      </c>
      <c r="J76" s="13"/>
      <c r="K76" s="13" t="s">
        <v>33</v>
      </c>
      <c r="L76" s="128">
        <f t="shared" si="31"/>
        <v>2</v>
      </c>
      <c r="M76" s="128">
        <f t="shared" ref="M76:M83" si="32">IF(J76="m",(N76+O76)*2.5*W76/28,(N76+O76)*2*W76/28)</f>
        <v>2</v>
      </c>
      <c r="N76" s="241"/>
      <c r="O76" s="241">
        <v>2</v>
      </c>
      <c r="P76" s="128">
        <f t="shared" ref="P76:P83" si="33">IF(J76="m",(Q76+R76)*1.5*W76/28,(Q76+R76)*1*W76/28)</f>
        <v>0</v>
      </c>
      <c r="Q76" s="241"/>
      <c r="R76" s="241"/>
      <c r="S76" s="11" t="s">
        <v>28</v>
      </c>
      <c r="T76" s="11">
        <v>11</v>
      </c>
      <c r="U76" s="9"/>
      <c r="V76" s="75"/>
      <c r="W76" s="177">
        <v>14</v>
      </c>
      <c r="X76" s="120" t="s">
        <v>67</v>
      </c>
      <c r="Y76" s="95" t="s">
        <v>10</v>
      </c>
      <c r="Z76" s="154"/>
    </row>
    <row r="77" spans="2:35" ht="12.75" customHeight="1" x14ac:dyDescent="0.2">
      <c r="B77" s="355"/>
      <c r="C77" s="353"/>
      <c r="D77" s="351"/>
      <c r="E77" s="353"/>
      <c r="F77" s="330"/>
      <c r="G77" s="316"/>
      <c r="H77" s="129" t="s">
        <v>175</v>
      </c>
      <c r="I77" s="11" t="s">
        <v>56</v>
      </c>
      <c r="J77" s="11"/>
      <c r="K77" s="11" t="s">
        <v>171</v>
      </c>
      <c r="L77" s="128">
        <f t="shared" si="31"/>
        <v>2</v>
      </c>
      <c r="M77" s="128">
        <f t="shared" si="32"/>
        <v>2</v>
      </c>
      <c r="N77" s="11"/>
      <c r="O77" s="11">
        <v>2</v>
      </c>
      <c r="P77" s="128">
        <f t="shared" si="33"/>
        <v>0</v>
      </c>
      <c r="Q77" s="11"/>
      <c r="R77" s="187"/>
      <c r="S77" s="11" t="s">
        <v>29</v>
      </c>
      <c r="T77" s="11">
        <v>50</v>
      </c>
      <c r="U77" s="9"/>
      <c r="V77" s="75"/>
      <c r="W77" s="177">
        <v>14</v>
      </c>
      <c r="X77" s="120" t="s">
        <v>67</v>
      </c>
      <c r="Y77" s="95" t="s">
        <v>10</v>
      </c>
      <c r="Z77" s="154"/>
    </row>
    <row r="78" spans="2:35" ht="38.25" x14ac:dyDescent="0.2">
      <c r="B78" s="355"/>
      <c r="C78" s="353"/>
      <c r="D78" s="351"/>
      <c r="E78" s="353"/>
      <c r="F78" s="330"/>
      <c r="G78" s="316"/>
      <c r="H78" s="129" t="s">
        <v>193</v>
      </c>
      <c r="I78" s="11" t="s">
        <v>38</v>
      </c>
      <c r="J78" s="11"/>
      <c r="K78" s="242" t="s">
        <v>16</v>
      </c>
      <c r="L78" s="128">
        <f t="shared" si="31"/>
        <v>1</v>
      </c>
      <c r="M78" s="128">
        <f t="shared" si="32"/>
        <v>1</v>
      </c>
      <c r="N78" s="242">
        <v>1</v>
      </c>
      <c r="O78" s="242"/>
      <c r="P78" s="128">
        <f t="shared" si="33"/>
        <v>0</v>
      </c>
      <c r="Q78" s="242"/>
      <c r="R78" s="242"/>
      <c r="S78" s="11" t="s">
        <v>90</v>
      </c>
      <c r="T78" s="11">
        <v>20</v>
      </c>
      <c r="U78" s="9"/>
      <c r="V78" s="75"/>
      <c r="W78" s="71">
        <v>14</v>
      </c>
      <c r="X78" s="102" t="s">
        <v>67</v>
      </c>
      <c r="Y78" s="95" t="s">
        <v>10</v>
      </c>
      <c r="Z78" s="154"/>
    </row>
    <row r="79" spans="2:35" ht="38.25" x14ac:dyDescent="0.2">
      <c r="B79" s="355"/>
      <c r="C79" s="353"/>
      <c r="D79" s="351"/>
      <c r="E79" s="353"/>
      <c r="F79" s="330"/>
      <c r="G79" s="316"/>
      <c r="H79" s="129" t="s">
        <v>193</v>
      </c>
      <c r="I79" s="11" t="s">
        <v>38</v>
      </c>
      <c r="J79" s="11"/>
      <c r="K79" s="11" t="s">
        <v>46</v>
      </c>
      <c r="L79" s="128">
        <f t="shared" ref="L79" si="34">M79+P79</f>
        <v>0.5</v>
      </c>
      <c r="M79" s="128">
        <f t="shared" ref="M79" si="35">IF(J79="m",(N79+O79)*2.5*W79/28,(N79+O79)*2*W79/28)</f>
        <v>0</v>
      </c>
      <c r="N79" s="11"/>
      <c r="O79" s="11"/>
      <c r="P79" s="128">
        <f t="shared" ref="P79" si="36">IF(J79="m",(Q79+R79)*1.5*W79/28,(Q79+R79)*1*W79/28)</f>
        <v>0.5</v>
      </c>
      <c r="Q79" s="11">
        <v>1</v>
      </c>
      <c r="R79" s="11"/>
      <c r="S79" s="11"/>
      <c r="T79" s="11"/>
      <c r="U79" s="9"/>
      <c r="V79" s="75"/>
      <c r="W79" s="71">
        <v>14</v>
      </c>
      <c r="X79" s="102" t="s">
        <v>67</v>
      </c>
      <c r="Y79" s="95" t="s">
        <v>10</v>
      </c>
      <c r="Z79" s="154"/>
    </row>
    <row r="80" spans="2:35" ht="38.25" x14ac:dyDescent="0.2">
      <c r="B80" s="355"/>
      <c r="C80" s="353"/>
      <c r="D80" s="351"/>
      <c r="E80" s="353"/>
      <c r="F80" s="330"/>
      <c r="G80" s="316"/>
      <c r="H80" s="129" t="s">
        <v>193</v>
      </c>
      <c r="I80" s="11" t="s">
        <v>128</v>
      </c>
      <c r="J80" s="11"/>
      <c r="K80" s="11" t="s">
        <v>46</v>
      </c>
      <c r="L80" s="128">
        <f t="shared" si="31"/>
        <v>0.5</v>
      </c>
      <c r="M80" s="128">
        <f t="shared" si="32"/>
        <v>0</v>
      </c>
      <c r="N80" s="11"/>
      <c r="O80" s="11"/>
      <c r="P80" s="128">
        <f t="shared" si="33"/>
        <v>0.5</v>
      </c>
      <c r="Q80" s="11">
        <v>1</v>
      </c>
      <c r="R80" s="11"/>
      <c r="S80" s="11"/>
      <c r="T80" s="11"/>
      <c r="U80" s="9"/>
      <c r="V80" s="75"/>
      <c r="W80" s="71">
        <v>14</v>
      </c>
      <c r="X80" s="102" t="s">
        <v>67</v>
      </c>
      <c r="Y80" s="95" t="s">
        <v>10</v>
      </c>
      <c r="Z80" s="154"/>
    </row>
    <row r="81" spans="2:35" ht="38.25" x14ac:dyDescent="0.2">
      <c r="B81" s="355"/>
      <c r="C81" s="353"/>
      <c r="D81" s="351"/>
      <c r="E81" s="353"/>
      <c r="F81" s="330"/>
      <c r="G81" s="316"/>
      <c r="H81" s="129" t="s">
        <v>192</v>
      </c>
      <c r="I81" s="11" t="s">
        <v>36</v>
      </c>
      <c r="J81" s="11"/>
      <c r="K81" s="11" t="s">
        <v>46</v>
      </c>
      <c r="L81" s="128">
        <f t="shared" si="31"/>
        <v>0.5</v>
      </c>
      <c r="M81" s="128">
        <f t="shared" si="32"/>
        <v>0</v>
      </c>
      <c r="N81" s="11"/>
      <c r="O81" s="11"/>
      <c r="P81" s="128">
        <f t="shared" si="33"/>
        <v>0.5</v>
      </c>
      <c r="Q81" s="11">
        <v>1</v>
      </c>
      <c r="R81" s="11"/>
      <c r="S81" s="11" t="s">
        <v>159</v>
      </c>
      <c r="T81" s="11">
        <v>45</v>
      </c>
      <c r="U81" s="9"/>
      <c r="V81" s="75"/>
      <c r="W81" s="71">
        <v>14</v>
      </c>
      <c r="X81" s="102" t="s">
        <v>67</v>
      </c>
      <c r="Y81" s="95" t="s">
        <v>10</v>
      </c>
      <c r="Z81" s="154"/>
    </row>
    <row r="82" spans="2:35" x14ac:dyDescent="0.2">
      <c r="B82" s="355"/>
      <c r="C82" s="353"/>
      <c r="D82" s="351"/>
      <c r="E82" s="353"/>
      <c r="F82" s="330"/>
      <c r="G82" s="316"/>
      <c r="H82" s="129" t="s">
        <v>211</v>
      </c>
      <c r="I82" s="11" t="s">
        <v>36</v>
      </c>
      <c r="J82" s="11"/>
      <c r="K82" s="11" t="s">
        <v>60</v>
      </c>
      <c r="L82" s="128">
        <f t="shared" si="31"/>
        <v>1</v>
      </c>
      <c r="M82" s="128">
        <f t="shared" si="32"/>
        <v>0</v>
      </c>
      <c r="N82" s="11"/>
      <c r="O82" s="11"/>
      <c r="P82" s="128">
        <f t="shared" si="33"/>
        <v>1</v>
      </c>
      <c r="Q82" s="11"/>
      <c r="R82" s="11">
        <v>2</v>
      </c>
      <c r="S82" s="11"/>
      <c r="T82" s="11"/>
      <c r="U82" s="74"/>
      <c r="V82" s="75"/>
      <c r="W82" s="71">
        <v>14</v>
      </c>
      <c r="X82" s="102" t="s">
        <v>67</v>
      </c>
      <c r="Y82" s="95" t="s">
        <v>10</v>
      </c>
      <c r="Z82" s="154"/>
    </row>
    <row r="83" spans="2:35" ht="39" thickBot="1" x14ac:dyDescent="0.25">
      <c r="B83" s="357"/>
      <c r="C83" s="358"/>
      <c r="D83" s="360"/>
      <c r="E83" s="358"/>
      <c r="F83" s="331"/>
      <c r="G83" s="361"/>
      <c r="H83" s="264" t="s">
        <v>192</v>
      </c>
      <c r="I83" s="92" t="s">
        <v>36</v>
      </c>
      <c r="J83" s="92"/>
      <c r="K83" s="92" t="s">
        <v>46</v>
      </c>
      <c r="L83" s="128">
        <f t="shared" si="31"/>
        <v>0.5</v>
      </c>
      <c r="M83" s="128">
        <f t="shared" si="32"/>
        <v>0</v>
      </c>
      <c r="N83" s="92"/>
      <c r="O83" s="92"/>
      <c r="P83" s="128">
        <f t="shared" si="33"/>
        <v>0.5</v>
      </c>
      <c r="Q83" s="92">
        <v>1</v>
      </c>
      <c r="R83" s="92"/>
      <c r="S83" s="67"/>
      <c r="T83" s="67"/>
      <c r="U83" s="67"/>
      <c r="V83" s="85"/>
      <c r="W83" s="105">
        <v>14</v>
      </c>
      <c r="X83" s="102" t="s">
        <v>67</v>
      </c>
      <c r="Y83" s="95" t="s">
        <v>10</v>
      </c>
      <c r="Z83" s="154"/>
    </row>
    <row r="84" spans="2:35" ht="12.75" customHeight="1" x14ac:dyDescent="0.2">
      <c r="B84" s="288">
        <v>11</v>
      </c>
      <c r="C84" s="271" t="s">
        <v>10</v>
      </c>
      <c r="D84" s="271" t="s">
        <v>82</v>
      </c>
      <c r="E84" s="271" t="s">
        <v>10</v>
      </c>
      <c r="F84" s="271" t="s">
        <v>141</v>
      </c>
      <c r="G84" s="271" t="s">
        <v>9</v>
      </c>
      <c r="H84" s="274"/>
      <c r="I84" s="299"/>
      <c r="J84" s="286"/>
      <c r="K84" s="192">
        <v>16</v>
      </c>
      <c r="L84" s="180">
        <f t="shared" ref="L84:R84" si="37">SUM(L86:L92)</f>
        <v>10</v>
      </c>
      <c r="M84" s="276">
        <f t="shared" si="37"/>
        <v>4</v>
      </c>
      <c r="N84" s="276">
        <f t="shared" si="37"/>
        <v>4</v>
      </c>
      <c r="O84" s="276">
        <f t="shared" si="37"/>
        <v>0</v>
      </c>
      <c r="P84" s="276">
        <f t="shared" si="37"/>
        <v>6</v>
      </c>
      <c r="Q84" s="276">
        <f t="shared" si="37"/>
        <v>10</v>
      </c>
      <c r="R84" s="280">
        <f t="shared" si="37"/>
        <v>2</v>
      </c>
      <c r="S84" s="27">
        <f>K84-L84</f>
        <v>6</v>
      </c>
      <c r="T84" s="232">
        <f>T85/28</f>
        <v>6</v>
      </c>
      <c r="U84" s="232"/>
      <c r="V84" s="325"/>
      <c r="W84" s="176"/>
      <c r="X84" s="68"/>
      <c r="Y84" s="15"/>
      <c r="Z84" s="154"/>
      <c r="AG84" s="35"/>
      <c r="AH84" s="35"/>
      <c r="AI84" s="35"/>
    </row>
    <row r="85" spans="2:35" ht="12.75" customHeight="1" thickBot="1" x14ac:dyDescent="0.25">
      <c r="B85" s="289"/>
      <c r="C85" s="272"/>
      <c r="D85" s="272"/>
      <c r="E85" s="272"/>
      <c r="F85" s="272"/>
      <c r="G85" s="273"/>
      <c r="H85" s="275"/>
      <c r="I85" s="313"/>
      <c r="J85" s="298"/>
      <c r="K85" s="193">
        <v>448</v>
      </c>
      <c r="L85" s="233">
        <f>L84*28</f>
        <v>280</v>
      </c>
      <c r="M85" s="277"/>
      <c r="N85" s="277"/>
      <c r="O85" s="277"/>
      <c r="P85" s="277"/>
      <c r="Q85" s="277"/>
      <c r="R85" s="281"/>
      <c r="S85" s="25">
        <f>K85-L85</f>
        <v>168</v>
      </c>
      <c r="T85" s="26">
        <f>SUM(T86:T92)</f>
        <v>168</v>
      </c>
      <c r="U85" s="9"/>
      <c r="V85" s="326"/>
      <c r="W85" s="177"/>
      <c r="X85" s="69"/>
      <c r="Y85" s="16"/>
      <c r="Z85" s="154"/>
      <c r="AG85" s="35"/>
      <c r="AH85" s="35"/>
      <c r="AI85" s="35"/>
    </row>
    <row r="86" spans="2:35" ht="38.25" x14ac:dyDescent="0.2">
      <c r="B86" s="289"/>
      <c r="C86" s="272"/>
      <c r="D86" s="272"/>
      <c r="E86" s="272"/>
      <c r="F86" s="356"/>
      <c r="G86" s="273"/>
      <c r="H86" s="129" t="s">
        <v>142</v>
      </c>
      <c r="I86" s="11" t="s">
        <v>161</v>
      </c>
      <c r="J86" s="11"/>
      <c r="K86" s="242" t="s">
        <v>106</v>
      </c>
      <c r="L86" s="128">
        <f t="shared" ref="L86:L92" si="38">M86+P86</f>
        <v>2</v>
      </c>
      <c r="M86" s="128">
        <f>IF(J86="m",(N86+O86)*2.5*W86/28,(N86+O86)*2*W86/28)</f>
        <v>2</v>
      </c>
      <c r="N86" s="242">
        <v>2</v>
      </c>
      <c r="O86" s="242"/>
      <c r="P86" s="128">
        <f>IF(J86="m",(Q86+R86)*1.5*W86/28,(Q86+R86)*1*W86/28)</f>
        <v>0</v>
      </c>
      <c r="Q86" s="242"/>
      <c r="R86" s="242"/>
      <c r="S86" s="11" t="s">
        <v>27</v>
      </c>
      <c r="T86" s="11">
        <v>42</v>
      </c>
      <c r="U86" s="11"/>
      <c r="V86" s="326"/>
      <c r="W86" s="177">
        <v>14</v>
      </c>
      <c r="X86" s="119" t="s">
        <v>82</v>
      </c>
      <c r="Y86" s="95" t="s">
        <v>10</v>
      </c>
      <c r="Z86" s="154"/>
      <c r="AG86" s="35"/>
      <c r="AH86" s="35"/>
      <c r="AI86" s="35"/>
    </row>
    <row r="87" spans="2:35" ht="63.75" x14ac:dyDescent="0.2">
      <c r="B87" s="289"/>
      <c r="C87" s="272"/>
      <c r="D87" s="272"/>
      <c r="E87" s="272"/>
      <c r="F87" s="356"/>
      <c r="G87" s="273"/>
      <c r="H87" s="129" t="s">
        <v>213</v>
      </c>
      <c r="I87" s="11" t="s">
        <v>32</v>
      </c>
      <c r="J87" s="11"/>
      <c r="K87" s="11" t="s">
        <v>40</v>
      </c>
      <c r="L87" s="128">
        <f t="shared" si="38"/>
        <v>1</v>
      </c>
      <c r="M87" s="128">
        <f t="shared" ref="M87:M92" si="39">IF(J87="m",(N87+O87)*2.5*W87/28,(N87+O87)*2*W87/28)</f>
        <v>0</v>
      </c>
      <c r="N87" s="13"/>
      <c r="O87" s="13"/>
      <c r="P87" s="128">
        <f t="shared" ref="P87:P92" si="40">IF(J87="m",(Q87+R87)*1.5*W87/28,(Q87+R87)*1*W87/28)</f>
        <v>1</v>
      </c>
      <c r="Q87" s="13"/>
      <c r="R87" s="13">
        <v>2</v>
      </c>
      <c r="S87" s="11" t="s">
        <v>28</v>
      </c>
      <c r="T87" s="11">
        <v>11</v>
      </c>
      <c r="U87" s="11"/>
      <c r="V87" s="326"/>
      <c r="W87" s="177">
        <v>14</v>
      </c>
      <c r="X87" s="119" t="s">
        <v>82</v>
      </c>
      <c r="Y87" s="95" t="s">
        <v>10</v>
      </c>
      <c r="Z87" s="154"/>
      <c r="AG87" s="35"/>
      <c r="AH87" s="35"/>
      <c r="AI87" s="35"/>
    </row>
    <row r="88" spans="2:35" ht="25.5" x14ac:dyDescent="0.2">
      <c r="B88" s="289"/>
      <c r="C88" s="272"/>
      <c r="D88" s="272"/>
      <c r="E88" s="272"/>
      <c r="F88" s="356"/>
      <c r="G88" s="273"/>
      <c r="H88" s="129" t="s">
        <v>219</v>
      </c>
      <c r="I88" s="11" t="s">
        <v>32</v>
      </c>
      <c r="J88" s="11"/>
      <c r="K88" s="242" t="s">
        <v>15</v>
      </c>
      <c r="L88" s="128">
        <f t="shared" si="38"/>
        <v>2</v>
      </c>
      <c r="M88" s="128">
        <f t="shared" si="39"/>
        <v>2</v>
      </c>
      <c r="N88" s="167">
        <v>2</v>
      </c>
      <c r="O88" s="167"/>
      <c r="P88" s="128">
        <f t="shared" si="40"/>
        <v>0</v>
      </c>
      <c r="Q88" s="167"/>
      <c r="R88" s="9"/>
      <c r="S88" s="11" t="s">
        <v>29</v>
      </c>
      <c r="T88" s="11">
        <v>50</v>
      </c>
      <c r="U88" s="11"/>
      <c r="V88" s="326"/>
      <c r="W88" s="177">
        <v>14</v>
      </c>
      <c r="X88" s="119" t="s">
        <v>82</v>
      </c>
      <c r="Y88" s="95" t="s">
        <v>10</v>
      </c>
      <c r="Z88" s="154"/>
      <c r="AG88" s="35"/>
      <c r="AH88" s="35"/>
      <c r="AI88" s="35"/>
    </row>
    <row r="89" spans="2:35" ht="25.5" x14ac:dyDescent="0.2">
      <c r="B89" s="289"/>
      <c r="C89" s="272"/>
      <c r="D89" s="272"/>
      <c r="E89" s="272"/>
      <c r="F89" s="356"/>
      <c r="G89" s="273"/>
      <c r="H89" s="129" t="s">
        <v>219</v>
      </c>
      <c r="I89" s="11" t="s">
        <v>32</v>
      </c>
      <c r="J89" s="11"/>
      <c r="K89" s="242" t="s">
        <v>218</v>
      </c>
      <c r="L89" s="128">
        <f t="shared" si="38"/>
        <v>1</v>
      </c>
      <c r="M89" s="128">
        <f t="shared" si="39"/>
        <v>0</v>
      </c>
      <c r="N89" s="167"/>
      <c r="O89" s="167"/>
      <c r="P89" s="128">
        <f t="shared" si="40"/>
        <v>1</v>
      </c>
      <c r="Q89" s="167">
        <v>2</v>
      </c>
      <c r="R89" s="9"/>
      <c r="S89" s="11" t="s">
        <v>90</v>
      </c>
      <c r="T89" s="11">
        <v>20</v>
      </c>
      <c r="U89" s="11"/>
      <c r="V89" s="326"/>
      <c r="W89" s="177">
        <v>14</v>
      </c>
      <c r="X89" s="119" t="s">
        <v>82</v>
      </c>
      <c r="Y89" s="95" t="s">
        <v>10</v>
      </c>
      <c r="Z89" s="154"/>
      <c r="AG89" s="35"/>
      <c r="AH89" s="35"/>
      <c r="AI89" s="35"/>
    </row>
    <row r="90" spans="2:35" ht="38.25" x14ac:dyDescent="0.2">
      <c r="B90" s="289"/>
      <c r="C90" s="272"/>
      <c r="D90" s="272"/>
      <c r="E90" s="272"/>
      <c r="F90" s="356"/>
      <c r="G90" s="273"/>
      <c r="H90" s="129" t="s">
        <v>142</v>
      </c>
      <c r="I90" s="11" t="s">
        <v>54</v>
      </c>
      <c r="J90" s="11"/>
      <c r="K90" s="11" t="s">
        <v>47</v>
      </c>
      <c r="L90" s="128">
        <f t="shared" si="38"/>
        <v>1</v>
      </c>
      <c r="M90" s="128">
        <f t="shared" si="39"/>
        <v>0</v>
      </c>
      <c r="N90" s="11"/>
      <c r="O90" s="11"/>
      <c r="P90" s="128">
        <f t="shared" si="40"/>
        <v>1</v>
      </c>
      <c r="Q90" s="11">
        <v>2</v>
      </c>
      <c r="R90" s="11"/>
      <c r="S90" s="11" t="s">
        <v>159</v>
      </c>
      <c r="T90" s="11">
        <v>45</v>
      </c>
      <c r="U90" s="13"/>
      <c r="V90" s="326"/>
      <c r="W90" s="177">
        <v>14</v>
      </c>
      <c r="X90" s="119" t="s">
        <v>82</v>
      </c>
      <c r="Y90" s="95" t="s">
        <v>10</v>
      </c>
      <c r="Z90" s="154"/>
      <c r="AG90" s="35"/>
      <c r="AH90" s="35"/>
      <c r="AI90" s="35"/>
    </row>
    <row r="91" spans="2:35" ht="38.25" x14ac:dyDescent="0.2">
      <c r="B91" s="289"/>
      <c r="C91" s="272"/>
      <c r="D91" s="272"/>
      <c r="E91" s="272"/>
      <c r="F91" s="356"/>
      <c r="G91" s="273"/>
      <c r="H91" s="255" t="s">
        <v>142</v>
      </c>
      <c r="I91" s="242" t="s">
        <v>235</v>
      </c>
      <c r="J91" s="242"/>
      <c r="K91" s="242" t="s">
        <v>276</v>
      </c>
      <c r="L91" s="128">
        <f t="shared" si="38"/>
        <v>1</v>
      </c>
      <c r="M91" s="128">
        <f t="shared" si="39"/>
        <v>0</v>
      </c>
      <c r="N91" s="242"/>
      <c r="O91" s="242"/>
      <c r="P91" s="128">
        <f t="shared" si="40"/>
        <v>1</v>
      </c>
      <c r="Q91" s="242">
        <v>2</v>
      </c>
      <c r="R91" s="141"/>
      <c r="S91" s="156"/>
      <c r="T91" s="13"/>
      <c r="U91" s="13"/>
      <c r="V91" s="326"/>
      <c r="W91" s="177">
        <v>14</v>
      </c>
      <c r="X91" s="119" t="s">
        <v>82</v>
      </c>
      <c r="Y91" s="95" t="s">
        <v>10</v>
      </c>
      <c r="Z91" s="154"/>
      <c r="AG91" s="35"/>
      <c r="AH91" s="35"/>
      <c r="AI91" s="35"/>
    </row>
    <row r="92" spans="2:35" ht="39" thickBot="1" x14ac:dyDescent="0.25">
      <c r="B92" s="289"/>
      <c r="C92" s="272"/>
      <c r="D92" s="272"/>
      <c r="E92" s="272"/>
      <c r="F92" s="356"/>
      <c r="G92" s="273"/>
      <c r="H92" s="129" t="s">
        <v>142</v>
      </c>
      <c r="I92" s="11" t="s">
        <v>38</v>
      </c>
      <c r="J92" s="11"/>
      <c r="K92" s="11" t="s">
        <v>13</v>
      </c>
      <c r="L92" s="128">
        <f t="shared" si="38"/>
        <v>2</v>
      </c>
      <c r="M92" s="128">
        <f t="shared" si="39"/>
        <v>0</v>
      </c>
      <c r="N92" s="11"/>
      <c r="O92" s="11"/>
      <c r="P92" s="128">
        <f t="shared" si="40"/>
        <v>2</v>
      </c>
      <c r="Q92" s="11">
        <v>4</v>
      </c>
      <c r="R92" s="11"/>
      <c r="S92" s="156"/>
      <c r="T92" s="13"/>
      <c r="U92" s="13"/>
      <c r="V92" s="326"/>
      <c r="W92" s="177">
        <v>14</v>
      </c>
      <c r="X92" s="119" t="s">
        <v>82</v>
      </c>
      <c r="Y92" s="95" t="s">
        <v>10</v>
      </c>
      <c r="Z92" s="154"/>
      <c r="AG92" s="35"/>
      <c r="AH92" s="35"/>
      <c r="AI92" s="35"/>
    </row>
    <row r="93" spans="2:35" ht="14.25" customHeight="1" x14ac:dyDescent="0.2">
      <c r="B93" s="288">
        <v>12</v>
      </c>
      <c r="C93" s="271" t="s">
        <v>10</v>
      </c>
      <c r="D93" s="271" t="s">
        <v>75</v>
      </c>
      <c r="E93" s="271" t="s">
        <v>10</v>
      </c>
      <c r="F93" s="271" t="s">
        <v>97</v>
      </c>
      <c r="G93" s="271" t="s">
        <v>9</v>
      </c>
      <c r="H93" s="274"/>
      <c r="I93" s="299"/>
      <c r="J93" s="286"/>
      <c r="K93" s="192">
        <v>16</v>
      </c>
      <c r="L93" s="180">
        <f t="shared" ref="L93:R93" si="41">SUM(L95:L104)</f>
        <v>9</v>
      </c>
      <c r="M93" s="276">
        <f t="shared" si="41"/>
        <v>4</v>
      </c>
      <c r="N93" s="276">
        <f t="shared" si="41"/>
        <v>2</v>
      </c>
      <c r="O93" s="276">
        <f t="shared" si="41"/>
        <v>2</v>
      </c>
      <c r="P93" s="276">
        <f t="shared" si="41"/>
        <v>5</v>
      </c>
      <c r="Q93" s="276">
        <f t="shared" si="41"/>
        <v>4</v>
      </c>
      <c r="R93" s="280">
        <f t="shared" si="41"/>
        <v>6</v>
      </c>
      <c r="S93" s="27">
        <f>K93-L93</f>
        <v>7</v>
      </c>
      <c r="T93" s="232">
        <f>T94/28</f>
        <v>7</v>
      </c>
      <c r="U93" s="232"/>
      <c r="V93" s="325"/>
      <c r="W93" s="176"/>
      <c r="X93" s="101"/>
      <c r="Y93" s="78"/>
      <c r="Z93" s="154"/>
      <c r="AG93" s="35"/>
      <c r="AH93" s="35"/>
      <c r="AI93" s="35"/>
    </row>
    <row r="94" spans="2:35" ht="13.5" thickBot="1" x14ac:dyDescent="0.25">
      <c r="B94" s="289"/>
      <c r="C94" s="272"/>
      <c r="D94" s="272"/>
      <c r="E94" s="272"/>
      <c r="F94" s="272"/>
      <c r="G94" s="272"/>
      <c r="H94" s="275"/>
      <c r="I94" s="313"/>
      <c r="J94" s="298"/>
      <c r="K94" s="193">
        <v>448</v>
      </c>
      <c r="L94" s="233">
        <f>L93*28</f>
        <v>252</v>
      </c>
      <c r="M94" s="277"/>
      <c r="N94" s="277"/>
      <c r="O94" s="277"/>
      <c r="P94" s="277"/>
      <c r="Q94" s="277"/>
      <c r="R94" s="281"/>
      <c r="S94" s="25">
        <f>K94-L94</f>
        <v>196</v>
      </c>
      <c r="T94" s="26">
        <f>SUM(T95:T104)</f>
        <v>196</v>
      </c>
      <c r="U94" s="9"/>
      <c r="V94" s="326"/>
      <c r="W94" s="177"/>
      <c r="X94" s="117"/>
      <c r="Y94" s="79"/>
      <c r="Z94" s="154"/>
      <c r="AG94" s="35"/>
      <c r="AH94" s="35"/>
      <c r="AI94" s="35"/>
    </row>
    <row r="95" spans="2:35" ht="25.5" x14ac:dyDescent="0.2">
      <c r="B95" s="289"/>
      <c r="C95" s="272"/>
      <c r="D95" s="272"/>
      <c r="E95" s="272"/>
      <c r="F95" s="272"/>
      <c r="G95" s="272"/>
      <c r="H95" s="129" t="s">
        <v>185</v>
      </c>
      <c r="I95" s="11" t="s">
        <v>36</v>
      </c>
      <c r="J95" s="11"/>
      <c r="K95" s="242" t="s">
        <v>230</v>
      </c>
      <c r="L95" s="128">
        <f t="shared" ref="L95:L104" si="42">M95+P95</f>
        <v>2</v>
      </c>
      <c r="M95" s="128">
        <f t="shared" ref="M95:M104" si="43">IF(J95="m",(N95+O95)*2.5*W95/28,(N95+O95)*2*W95/28)</f>
        <v>2</v>
      </c>
      <c r="N95" s="242">
        <v>2</v>
      </c>
      <c r="O95" s="242"/>
      <c r="P95" s="128">
        <f t="shared" ref="P95:P104" si="44">IF(J95="m",(Q95+R95)*1.5*W95/28,(Q95+R95)*1*W95/28)</f>
        <v>0</v>
      </c>
      <c r="Q95" s="242"/>
      <c r="R95" s="242"/>
      <c r="S95" s="11" t="s">
        <v>27</v>
      </c>
      <c r="T95" s="11">
        <v>42</v>
      </c>
      <c r="U95" s="11"/>
      <c r="V95" s="326"/>
      <c r="W95" s="177">
        <v>14</v>
      </c>
      <c r="X95" s="119" t="s">
        <v>75</v>
      </c>
      <c r="Y95" s="95" t="s">
        <v>10</v>
      </c>
      <c r="Z95" s="154"/>
      <c r="AG95" s="35"/>
      <c r="AH95" s="35"/>
      <c r="AI95" s="35"/>
    </row>
    <row r="96" spans="2:35" ht="25.5" x14ac:dyDescent="0.2">
      <c r="B96" s="289"/>
      <c r="C96" s="272"/>
      <c r="D96" s="272"/>
      <c r="E96" s="272"/>
      <c r="F96" s="272"/>
      <c r="G96" s="272"/>
      <c r="H96" s="129" t="s">
        <v>164</v>
      </c>
      <c r="I96" s="11" t="s">
        <v>76</v>
      </c>
      <c r="J96" s="11"/>
      <c r="K96" s="241" t="s">
        <v>205</v>
      </c>
      <c r="L96" s="131">
        <f t="shared" si="42"/>
        <v>2</v>
      </c>
      <c r="M96" s="131">
        <f t="shared" si="43"/>
        <v>2</v>
      </c>
      <c r="N96" s="242"/>
      <c r="O96" s="242">
        <v>2</v>
      </c>
      <c r="P96" s="131">
        <f t="shared" si="44"/>
        <v>0</v>
      </c>
      <c r="Q96" s="242"/>
      <c r="R96" s="242"/>
      <c r="S96" s="11" t="s">
        <v>28</v>
      </c>
      <c r="T96" s="11">
        <v>11</v>
      </c>
      <c r="U96" s="11"/>
      <c r="V96" s="326"/>
      <c r="W96" s="177">
        <v>14</v>
      </c>
      <c r="X96" s="119" t="s">
        <v>75</v>
      </c>
      <c r="Y96" s="95" t="s">
        <v>10</v>
      </c>
      <c r="Z96" s="154"/>
      <c r="AG96" s="35"/>
      <c r="AH96" s="35"/>
      <c r="AI96" s="35"/>
    </row>
    <row r="97" spans="2:35" ht="25.5" x14ac:dyDescent="0.2">
      <c r="B97" s="289"/>
      <c r="C97" s="272"/>
      <c r="D97" s="272"/>
      <c r="E97" s="272"/>
      <c r="F97" s="272"/>
      <c r="G97" s="272"/>
      <c r="H97" s="129" t="s">
        <v>185</v>
      </c>
      <c r="I97" s="11" t="s">
        <v>36</v>
      </c>
      <c r="J97" s="11"/>
      <c r="K97" s="11" t="s">
        <v>60</v>
      </c>
      <c r="L97" s="131">
        <f t="shared" si="42"/>
        <v>1</v>
      </c>
      <c r="M97" s="131">
        <f t="shared" si="43"/>
        <v>0</v>
      </c>
      <c r="N97" s="11"/>
      <c r="O97" s="11"/>
      <c r="P97" s="131">
        <f t="shared" si="44"/>
        <v>1</v>
      </c>
      <c r="Q97" s="11">
        <v>2</v>
      </c>
      <c r="R97" s="11"/>
      <c r="S97" s="11" t="s">
        <v>29</v>
      </c>
      <c r="T97" s="11">
        <v>50</v>
      </c>
      <c r="U97" s="11"/>
      <c r="V97" s="326"/>
      <c r="W97" s="177">
        <v>14</v>
      </c>
      <c r="X97" s="119" t="s">
        <v>75</v>
      </c>
      <c r="Y97" s="95" t="s">
        <v>10</v>
      </c>
      <c r="Z97" s="154"/>
      <c r="AG97" s="35"/>
      <c r="AH97" s="35"/>
      <c r="AI97" s="35"/>
    </row>
    <row r="98" spans="2:35" ht="25.5" x14ac:dyDescent="0.2">
      <c r="B98" s="289"/>
      <c r="C98" s="272"/>
      <c r="D98" s="272"/>
      <c r="E98" s="272"/>
      <c r="F98" s="272"/>
      <c r="G98" s="272"/>
      <c r="H98" s="255" t="s">
        <v>164</v>
      </c>
      <c r="I98" s="242" t="s">
        <v>36</v>
      </c>
      <c r="J98" s="242"/>
      <c r="K98" s="242" t="s">
        <v>39</v>
      </c>
      <c r="L98" s="131">
        <f t="shared" si="42"/>
        <v>0.5</v>
      </c>
      <c r="M98" s="131">
        <f t="shared" si="43"/>
        <v>0</v>
      </c>
      <c r="N98" s="11"/>
      <c r="O98" s="11"/>
      <c r="P98" s="131">
        <f t="shared" si="44"/>
        <v>0.5</v>
      </c>
      <c r="Q98" s="242"/>
      <c r="R98" s="242">
        <v>1</v>
      </c>
      <c r="S98" s="11" t="s">
        <v>90</v>
      </c>
      <c r="T98" s="11">
        <f>34+(196-182)</f>
        <v>48</v>
      </c>
      <c r="U98" s="11"/>
      <c r="V98" s="326"/>
      <c r="W98" s="177">
        <v>14</v>
      </c>
      <c r="X98" s="119" t="s">
        <v>75</v>
      </c>
      <c r="Y98" s="95" t="s">
        <v>10</v>
      </c>
      <c r="Z98" s="154"/>
      <c r="AG98" s="35"/>
      <c r="AH98" s="35"/>
      <c r="AI98" s="35"/>
    </row>
    <row r="99" spans="2:35" ht="25.5" x14ac:dyDescent="0.2">
      <c r="B99" s="289"/>
      <c r="C99" s="272"/>
      <c r="D99" s="272"/>
      <c r="E99" s="272"/>
      <c r="F99" s="272"/>
      <c r="G99" s="272"/>
      <c r="H99" s="255" t="s">
        <v>164</v>
      </c>
      <c r="I99" s="242" t="s">
        <v>32</v>
      </c>
      <c r="J99" s="242"/>
      <c r="K99" s="242" t="s">
        <v>39</v>
      </c>
      <c r="L99" s="131">
        <f t="shared" si="42"/>
        <v>0.5</v>
      </c>
      <c r="M99" s="131">
        <f t="shared" si="43"/>
        <v>0</v>
      </c>
      <c r="N99" s="11"/>
      <c r="O99" s="11"/>
      <c r="P99" s="131">
        <f t="shared" si="44"/>
        <v>0.5</v>
      </c>
      <c r="Q99" s="242"/>
      <c r="R99" s="242">
        <v>1</v>
      </c>
      <c r="S99" s="11" t="s">
        <v>159</v>
      </c>
      <c r="T99" s="11">
        <v>45</v>
      </c>
      <c r="U99" s="11"/>
      <c r="V99" s="326"/>
      <c r="W99" s="177">
        <v>14</v>
      </c>
      <c r="X99" s="119" t="s">
        <v>75</v>
      </c>
      <c r="Y99" s="95" t="s">
        <v>10</v>
      </c>
      <c r="Z99" s="154"/>
      <c r="AG99" s="35"/>
      <c r="AH99" s="35"/>
      <c r="AI99" s="35"/>
    </row>
    <row r="100" spans="2:35" ht="25.5" x14ac:dyDescent="0.2">
      <c r="B100" s="289"/>
      <c r="C100" s="272"/>
      <c r="D100" s="272"/>
      <c r="E100" s="272"/>
      <c r="F100" s="272"/>
      <c r="G100" s="272"/>
      <c r="H100" s="129" t="s">
        <v>164</v>
      </c>
      <c r="I100" s="11" t="s">
        <v>36</v>
      </c>
      <c r="J100" s="11"/>
      <c r="K100" s="11" t="s">
        <v>47</v>
      </c>
      <c r="L100" s="128">
        <f>M100+P100</f>
        <v>1</v>
      </c>
      <c r="M100" s="131">
        <f t="shared" si="43"/>
        <v>0</v>
      </c>
      <c r="N100" s="11"/>
      <c r="O100" s="11"/>
      <c r="P100" s="131">
        <f t="shared" si="44"/>
        <v>1</v>
      </c>
      <c r="Q100" s="11"/>
      <c r="R100" s="11">
        <v>2</v>
      </c>
      <c r="S100" s="11"/>
      <c r="T100" s="11"/>
      <c r="U100" s="11"/>
      <c r="V100" s="326"/>
      <c r="W100" s="177">
        <v>14</v>
      </c>
      <c r="X100" s="119" t="s">
        <v>75</v>
      </c>
      <c r="Y100" s="95" t="s">
        <v>10</v>
      </c>
      <c r="Z100" s="154"/>
      <c r="AG100" s="35"/>
      <c r="AH100" s="35"/>
      <c r="AI100" s="35"/>
    </row>
    <row r="101" spans="2:35" x14ac:dyDescent="0.2">
      <c r="B101" s="289"/>
      <c r="C101" s="272"/>
      <c r="D101" s="272"/>
      <c r="E101" s="272"/>
      <c r="F101" s="272"/>
      <c r="G101" s="272"/>
      <c r="H101" s="129" t="s">
        <v>43</v>
      </c>
      <c r="I101" s="11" t="s">
        <v>36</v>
      </c>
      <c r="J101" s="11"/>
      <c r="K101" s="11" t="s">
        <v>60</v>
      </c>
      <c r="L101" s="131">
        <f t="shared" si="42"/>
        <v>0.5</v>
      </c>
      <c r="M101" s="131">
        <f t="shared" si="43"/>
        <v>0</v>
      </c>
      <c r="N101" s="11"/>
      <c r="O101" s="11"/>
      <c r="P101" s="131">
        <f t="shared" si="44"/>
        <v>0.5</v>
      </c>
      <c r="Q101" s="11">
        <v>1</v>
      </c>
      <c r="R101" s="11"/>
      <c r="S101" s="9"/>
      <c r="T101" s="9"/>
      <c r="U101" s="11"/>
      <c r="V101" s="326"/>
      <c r="W101" s="177">
        <v>14</v>
      </c>
      <c r="X101" s="119" t="s">
        <v>75</v>
      </c>
      <c r="Y101" s="95" t="s">
        <v>10</v>
      </c>
      <c r="Z101" s="154"/>
      <c r="AG101" s="35"/>
      <c r="AH101" s="35"/>
      <c r="AI101" s="35"/>
    </row>
    <row r="102" spans="2:35" x14ac:dyDescent="0.2">
      <c r="B102" s="289"/>
      <c r="C102" s="272"/>
      <c r="D102" s="272"/>
      <c r="E102" s="272"/>
      <c r="F102" s="272"/>
      <c r="G102" s="272"/>
      <c r="H102" s="129" t="s">
        <v>43</v>
      </c>
      <c r="I102" s="11" t="s">
        <v>54</v>
      </c>
      <c r="J102" s="11"/>
      <c r="K102" s="11" t="s">
        <v>60</v>
      </c>
      <c r="L102" s="131">
        <f t="shared" si="42"/>
        <v>0.5</v>
      </c>
      <c r="M102" s="131">
        <f t="shared" si="43"/>
        <v>0</v>
      </c>
      <c r="N102" s="11"/>
      <c r="O102" s="11"/>
      <c r="P102" s="131">
        <f t="shared" si="44"/>
        <v>0.5</v>
      </c>
      <c r="Q102" s="11">
        <v>1</v>
      </c>
      <c r="R102" s="11"/>
      <c r="S102" s="9"/>
      <c r="T102" s="9"/>
      <c r="U102" s="11"/>
      <c r="V102" s="326"/>
      <c r="W102" s="177">
        <v>14</v>
      </c>
      <c r="X102" s="119" t="s">
        <v>75</v>
      </c>
      <c r="Y102" s="95" t="s">
        <v>10</v>
      </c>
      <c r="Z102" s="154"/>
      <c r="AG102" s="35"/>
      <c r="AH102" s="35"/>
      <c r="AI102" s="35"/>
    </row>
    <row r="103" spans="2:35" ht="25.5" x14ac:dyDescent="0.2">
      <c r="B103" s="289"/>
      <c r="C103" s="272"/>
      <c r="D103" s="272"/>
      <c r="E103" s="272"/>
      <c r="F103" s="272"/>
      <c r="G103" s="272"/>
      <c r="H103" s="129" t="s">
        <v>164</v>
      </c>
      <c r="I103" s="11" t="s">
        <v>38</v>
      </c>
      <c r="J103" s="11"/>
      <c r="K103" s="11" t="s">
        <v>40</v>
      </c>
      <c r="L103" s="131">
        <f t="shared" si="42"/>
        <v>0.5</v>
      </c>
      <c r="M103" s="131">
        <f t="shared" si="43"/>
        <v>0</v>
      </c>
      <c r="N103" s="11"/>
      <c r="O103" s="11"/>
      <c r="P103" s="131">
        <f t="shared" si="44"/>
        <v>0.5</v>
      </c>
      <c r="Q103" s="11"/>
      <c r="R103" s="11">
        <v>1</v>
      </c>
      <c r="S103" s="11"/>
      <c r="T103" s="11"/>
      <c r="U103" s="11"/>
      <c r="V103" s="326"/>
      <c r="W103" s="177">
        <v>14</v>
      </c>
      <c r="X103" s="119" t="s">
        <v>75</v>
      </c>
      <c r="Y103" s="95" t="s">
        <v>10</v>
      </c>
      <c r="Z103" s="154"/>
      <c r="AG103" s="35"/>
      <c r="AH103" s="35"/>
      <c r="AI103" s="35"/>
    </row>
    <row r="104" spans="2:35" ht="26.25" thickBot="1" x14ac:dyDescent="0.25">
      <c r="B104" s="289"/>
      <c r="C104" s="272"/>
      <c r="D104" s="272"/>
      <c r="E104" s="272"/>
      <c r="F104" s="272"/>
      <c r="G104" s="272"/>
      <c r="H104" s="129" t="s">
        <v>164</v>
      </c>
      <c r="I104" s="11" t="s">
        <v>38</v>
      </c>
      <c r="J104" s="11"/>
      <c r="K104" s="11" t="s">
        <v>39</v>
      </c>
      <c r="L104" s="131">
        <f t="shared" si="42"/>
        <v>0.5</v>
      </c>
      <c r="M104" s="131">
        <f t="shared" si="43"/>
        <v>0</v>
      </c>
      <c r="N104" s="11"/>
      <c r="O104" s="11"/>
      <c r="P104" s="131">
        <f t="shared" si="44"/>
        <v>0.5</v>
      </c>
      <c r="Q104" s="11"/>
      <c r="R104" s="11">
        <v>1</v>
      </c>
      <c r="S104" s="12"/>
      <c r="T104" s="12"/>
      <c r="U104" s="11"/>
      <c r="V104" s="326"/>
      <c r="W104" s="177">
        <v>14</v>
      </c>
      <c r="X104" s="119" t="s">
        <v>75</v>
      </c>
      <c r="Y104" s="95" t="s">
        <v>10</v>
      </c>
      <c r="Z104" s="154"/>
      <c r="AG104" s="35"/>
      <c r="AH104" s="35"/>
      <c r="AI104" s="35"/>
    </row>
    <row r="105" spans="2:35" ht="12.75" customHeight="1" x14ac:dyDescent="0.2">
      <c r="B105" s="288">
        <v>13</v>
      </c>
      <c r="C105" s="271" t="s">
        <v>10</v>
      </c>
      <c r="D105" s="350" t="s">
        <v>70</v>
      </c>
      <c r="E105" s="271"/>
      <c r="F105" s="271"/>
      <c r="G105" s="271" t="s">
        <v>9</v>
      </c>
      <c r="H105" s="274"/>
      <c r="I105" s="299"/>
      <c r="J105" s="286"/>
      <c r="K105" s="192">
        <v>16</v>
      </c>
      <c r="L105" s="180">
        <f t="shared" ref="L105:R105" si="45">SUM(L107:L113)</f>
        <v>10</v>
      </c>
      <c r="M105" s="276">
        <f t="shared" si="45"/>
        <v>6</v>
      </c>
      <c r="N105" s="276">
        <f t="shared" si="45"/>
        <v>2</v>
      </c>
      <c r="O105" s="276">
        <f t="shared" si="45"/>
        <v>4</v>
      </c>
      <c r="P105" s="276">
        <f t="shared" si="45"/>
        <v>4</v>
      </c>
      <c r="Q105" s="276">
        <f t="shared" si="45"/>
        <v>4</v>
      </c>
      <c r="R105" s="280">
        <f t="shared" si="45"/>
        <v>4</v>
      </c>
      <c r="S105" s="27">
        <f>K105-L105</f>
        <v>6</v>
      </c>
      <c r="T105" s="232">
        <f>T106/28</f>
        <v>6</v>
      </c>
      <c r="U105" s="232"/>
      <c r="V105" s="325"/>
      <c r="W105" s="176"/>
      <c r="X105" s="93"/>
      <c r="Y105" s="78"/>
      <c r="Z105" s="154"/>
    </row>
    <row r="106" spans="2:35" ht="12.75" customHeight="1" thickBot="1" x14ac:dyDescent="0.25">
      <c r="B106" s="289"/>
      <c r="C106" s="272"/>
      <c r="D106" s="351"/>
      <c r="E106" s="272"/>
      <c r="F106" s="272"/>
      <c r="G106" s="273"/>
      <c r="H106" s="275"/>
      <c r="I106" s="313"/>
      <c r="J106" s="298"/>
      <c r="K106" s="193">
        <v>448</v>
      </c>
      <c r="L106" s="233">
        <f>L105*28</f>
        <v>280</v>
      </c>
      <c r="M106" s="277"/>
      <c r="N106" s="277"/>
      <c r="O106" s="277"/>
      <c r="P106" s="277"/>
      <c r="Q106" s="277"/>
      <c r="R106" s="281"/>
      <c r="S106" s="25">
        <f>K106-L106</f>
        <v>168</v>
      </c>
      <c r="T106" s="26">
        <f>SUM(T107:T113)</f>
        <v>168</v>
      </c>
      <c r="U106" s="9"/>
      <c r="V106" s="326"/>
      <c r="W106" s="177"/>
      <c r="X106" s="94"/>
      <c r="Y106" s="79"/>
      <c r="Z106" s="154"/>
    </row>
    <row r="107" spans="2:35" ht="25.5" x14ac:dyDescent="0.2">
      <c r="B107" s="289"/>
      <c r="C107" s="272"/>
      <c r="D107" s="351"/>
      <c r="E107" s="272"/>
      <c r="F107" s="272"/>
      <c r="G107" s="273"/>
      <c r="H107" s="157" t="s">
        <v>176</v>
      </c>
      <c r="I107" s="11" t="s">
        <v>36</v>
      </c>
      <c r="J107" s="11"/>
      <c r="K107" s="11" t="s">
        <v>16</v>
      </c>
      <c r="L107" s="128">
        <f>M107+P107</f>
        <v>2</v>
      </c>
      <c r="M107" s="128">
        <f>IF(J107="m",(N107+O107)*2.5*W107/28,(N107+O107)*2*W107/28)</f>
        <v>2</v>
      </c>
      <c r="N107" s="11"/>
      <c r="O107" s="11">
        <v>2</v>
      </c>
      <c r="P107" s="131">
        <f>IF(J107="m",(Q107+R107)*1.5*W107/28,(Q107+R107)*1*W107/28)</f>
        <v>0</v>
      </c>
      <c r="Q107" s="11"/>
      <c r="R107" s="11"/>
      <c r="S107" s="11" t="s">
        <v>27</v>
      </c>
      <c r="T107" s="11">
        <v>42</v>
      </c>
      <c r="U107" s="11"/>
      <c r="V107" s="326"/>
      <c r="W107" s="177">
        <v>14</v>
      </c>
      <c r="X107" s="119" t="s">
        <v>70</v>
      </c>
      <c r="Y107" s="23" t="s">
        <v>10</v>
      </c>
      <c r="Z107" s="154"/>
      <c r="AG107" s="35"/>
      <c r="AH107" s="35"/>
      <c r="AI107" s="35"/>
    </row>
    <row r="108" spans="2:35" ht="51" x14ac:dyDescent="0.2">
      <c r="B108" s="289"/>
      <c r="C108" s="272"/>
      <c r="D108" s="351"/>
      <c r="E108" s="272"/>
      <c r="F108" s="272"/>
      <c r="G108" s="273"/>
      <c r="H108" s="129" t="s">
        <v>144</v>
      </c>
      <c r="I108" s="11" t="s">
        <v>203</v>
      </c>
      <c r="J108" s="11"/>
      <c r="K108" s="11" t="s">
        <v>224</v>
      </c>
      <c r="L108" s="128">
        <f t="shared" ref="L108:L113" si="46">M108+P108</f>
        <v>2</v>
      </c>
      <c r="M108" s="128">
        <f t="shared" ref="M108:M113" si="47">IF(J108="m",(N108+O108)*2.5*W108/28,(N108+O108)*2*W108/28)</f>
        <v>2</v>
      </c>
      <c r="N108" s="11">
        <v>2</v>
      </c>
      <c r="O108" s="11"/>
      <c r="P108" s="131">
        <f t="shared" ref="P108:P113" si="48">IF(J108="m",(Q108+R108)*1.5*W108/28,(Q108+R108)*1*W108/28)</f>
        <v>0</v>
      </c>
      <c r="Q108" s="11"/>
      <c r="R108" s="11"/>
      <c r="S108" s="11" t="s">
        <v>28</v>
      </c>
      <c r="T108" s="11">
        <v>11</v>
      </c>
      <c r="U108" s="11"/>
      <c r="V108" s="326"/>
      <c r="W108" s="177">
        <v>14</v>
      </c>
      <c r="X108" s="119" t="s">
        <v>70</v>
      </c>
      <c r="Y108" s="23" t="s">
        <v>10</v>
      </c>
      <c r="Z108" s="154"/>
      <c r="AG108" s="35"/>
      <c r="AH108" s="35"/>
      <c r="AI108" s="35"/>
    </row>
    <row r="109" spans="2:35" ht="63.75" x14ac:dyDescent="0.2">
      <c r="B109" s="289"/>
      <c r="C109" s="272"/>
      <c r="D109" s="351"/>
      <c r="E109" s="272"/>
      <c r="F109" s="272"/>
      <c r="G109" s="273"/>
      <c r="H109" s="129" t="s">
        <v>214</v>
      </c>
      <c r="I109" s="11" t="s">
        <v>76</v>
      </c>
      <c r="J109" s="11"/>
      <c r="K109" s="11" t="s">
        <v>166</v>
      </c>
      <c r="L109" s="128">
        <f t="shared" si="46"/>
        <v>2</v>
      </c>
      <c r="M109" s="128">
        <f t="shared" si="47"/>
        <v>2</v>
      </c>
      <c r="N109" s="11"/>
      <c r="O109" s="11">
        <v>2</v>
      </c>
      <c r="P109" s="131">
        <f t="shared" si="48"/>
        <v>0</v>
      </c>
      <c r="Q109" s="11"/>
      <c r="R109" s="11"/>
      <c r="S109" s="11" t="s">
        <v>29</v>
      </c>
      <c r="T109" s="11">
        <v>50</v>
      </c>
      <c r="U109" s="11"/>
      <c r="V109" s="326"/>
      <c r="W109" s="177">
        <v>14</v>
      </c>
      <c r="X109" s="119" t="s">
        <v>70</v>
      </c>
      <c r="Y109" s="23" t="s">
        <v>10</v>
      </c>
      <c r="Z109" s="154"/>
    </row>
    <row r="110" spans="2:35" ht="51" x14ac:dyDescent="0.2">
      <c r="B110" s="289"/>
      <c r="C110" s="272"/>
      <c r="D110" s="351"/>
      <c r="E110" s="272"/>
      <c r="F110" s="272"/>
      <c r="G110" s="273"/>
      <c r="H110" s="129" t="s">
        <v>144</v>
      </c>
      <c r="I110" s="11" t="s">
        <v>38</v>
      </c>
      <c r="J110" s="11"/>
      <c r="K110" s="11" t="s">
        <v>40</v>
      </c>
      <c r="L110" s="128">
        <f t="shared" si="46"/>
        <v>1</v>
      </c>
      <c r="M110" s="128">
        <f t="shared" si="47"/>
        <v>0</v>
      </c>
      <c r="N110" s="11"/>
      <c r="O110" s="11"/>
      <c r="P110" s="131">
        <f t="shared" si="48"/>
        <v>1</v>
      </c>
      <c r="Q110" s="11">
        <v>2</v>
      </c>
      <c r="R110" s="11"/>
      <c r="S110" s="11" t="s">
        <v>90</v>
      </c>
      <c r="T110" s="11">
        <v>20</v>
      </c>
      <c r="U110" s="11"/>
      <c r="V110" s="326"/>
      <c r="W110" s="177">
        <v>14</v>
      </c>
      <c r="X110" s="119" t="s">
        <v>70</v>
      </c>
      <c r="Y110" s="23" t="s">
        <v>10</v>
      </c>
      <c r="Z110" s="154"/>
    </row>
    <row r="111" spans="2:35" ht="63.75" x14ac:dyDescent="0.2">
      <c r="B111" s="289"/>
      <c r="C111" s="272"/>
      <c r="D111" s="351"/>
      <c r="E111" s="272"/>
      <c r="F111" s="272"/>
      <c r="G111" s="273"/>
      <c r="H111" s="129" t="s">
        <v>214</v>
      </c>
      <c r="I111" s="11" t="s">
        <v>36</v>
      </c>
      <c r="J111" s="11"/>
      <c r="K111" s="11" t="s">
        <v>240</v>
      </c>
      <c r="L111" s="128">
        <f t="shared" si="46"/>
        <v>1</v>
      </c>
      <c r="M111" s="128">
        <f t="shared" si="47"/>
        <v>0</v>
      </c>
      <c r="N111" s="11"/>
      <c r="O111" s="11"/>
      <c r="P111" s="131">
        <f t="shared" si="48"/>
        <v>1</v>
      </c>
      <c r="Q111" s="11"/>
      <c r="R111" s="11">
        <v>2</v>
      </c>
      <c r="S111" s="11" t="s">
        <v>159</v>
      </c>
      <c r="T111" s="11">
        <v>45</v>
      </c>
      <c r="U111" s="11"/>
      <c r="V111" s="326"/>
      <c r="W111" s="177">
        <v>14</v>
      </c>
      <c r="X111" s="119" t="s">
        <v>70</v>
      </c>
      <c r="Y111" s="23" t="s">
        <v>10</v>
      </c>
      <c r="Z111" s="154"/>
    </row>
    <row r="112" spans="2:35" ht="63.75" x14ac:dyDescent="0.2">
      <c r="B112" s="289"/>
      <c r="C112" s="272"/>
      <c r="D112" s="351"/>
      <c r="E112" s="272"/>
      <c r="F112" s="272"/>
      <c r="G112" s="273"/>
      <c r="H112" s="129" t="s">
        <v>214</v>
      </c>
      <c r="I112" s="11" t="s">
        <v>235</v>
      </c>
      <c r="J112" s="11"/>
      <c r="K112" s="11" t="s">
        <v>60</v>
      </c>
      <c r="L112" s="131">
        <f>M112+P112</f>
        <v>1</v>
      </c>
      <c r="M112" s="128">
        <f t="shared" ref="M112" si="49">IF(J112="m",(N112+O112)*2.5*W112/28,(N112+O112)*2*W112/28)</f>
        <v>0</v>
      </c>
      <c r="N112" s="11"/>
      <c r="O112" s="11"/>
      <c r="P112" s="131">
        <f t="shared" ref="P112" si="50">IF(J112="m",(Q112+R112)*1.5*W112/28,(Q112+R112)*1*W112/28)</f>
        <v>1</v>
      </c>
      <c r="Q112" s="11"/>
      <c r="R112" s="11">
        <v>2</v>
      </c>
      <c r="S112" s="11"/>
      <c r="T112" s="11"/>
      <c r="U112" s="11"/>
      <c r="V112" s="326"/>
      <c r="W112" s="177">
        <v>14</v>
      </c>
      <c r="X112" s="119" t="s">
        <v>70</v>
      </c>
      <c r="Y112" s="23" t="s">
        <v>10</v>
      </c>
      <c r="Z112" s="154"/>
    </row>
    <row r="113" spans="2:35" ht="51.75" thickBot="1" x14ac:dyDescent="0.25">
      <c r="B113" s="289"/>
      <c r="C113" s="272"/>
      <c r="D113" s="351"/>
      <c r="E113" s="272"/>
      <c r="F113" s="272"/>
      <c r="G113" s="273"/>
      <c r="H113" s="255" t="s">
        <v>144</v>
      </c>
      <c r="I113" s="242" t="s">
        <v>36</v>
      </c>
      <c r="J113" s="242"/>
      <c r="K113" s="242" t="s">
        <v>40</v>
      </c>
      <c r="L113" s="128">
        <f t="shared" si="46"/>
        <v>1</v>
      </c>
      <c r="M113" s="128">
        <f t="shared" si="47"/>
        <v>0</v>
      </c>
      <c r="N113" s="242"/>
      <c r="O113" s="242"/>
      <c r="P113" s="131">
        <f t="shared" si="48"/>
        <v>1</v>
      </c>
      <c r="Q113" s="242">
        <v>2</v>
      </c>
      <c r="R113" s="242"/>
      <c r="S113" s="196"/>
      <c r="T113" s="247"/>
      <c r="U113" s="242"/>
      <c r="V113" s="326"/>
      <c r="W113" s="177">
        <v>14</v>
      </c>
      <c r="X113" s="119" t="s">
        <v>70</v>
      </c>
      <c r="Y113" s="23" t="s">
        <v>10</v>
      </c>
      <c r="Z113" s="154"/>
    </row>
    <row r="114" spans="2:35" ht="12.75" customHeight="1" x14ac:dyDescent="0.2">
      <c r="B114" s="348">
        <v>14</v>
      </c>
      <c r="C114" s="315" t="s">
        <v>10</v>
      </c>
      <c r="D114" s="315" t="s">
        <v>41</v>
      </c>
      <c r="E114" s="319"/>
      <c r="F114" s="319"/>
      <c r="G114" s="315" t="s">
        <v>41</v>
      </c>
      <c r="H114" s="364"/>
      <c r="I114" s="317"/>
      <c r="J114" s="303"/>
      <c r="K114" s="194">
        <v>16</v>
      </c>
      <c r="L114" s="259">
        <f t="shared" ref="L114:R114" si="51">SUM(L116:L119)</f>
        <v>9.75</v>
      </c>
      <c r="M114" s="301">
        <f t="shared" si="51"/>
        <v>7.25</v>
      </c>
      <c r="N114" s="301">
        <f t="shared" si="51"/>
        <v>3</v>
      </c>
      <c r="O114" s="301">
        <f t="shared" si="51"/>
        <v>4</v>
      </c>
      <c r="P114" s="301">
        <f t="shared" si="51"/>
        <v>2.5</v>
      </c>
      <c r="Q114" s="301">
        <f t="shared" si="51"/>
        <v>3</v>
      </c>
      <c r="R114" s="371">
        <f t="shared" si="51"/>
        <v>1</v>
      </c>
      <c r="S114" s="64">
        <f>K114-L114</f>
        <v>6.25</v>
      </c>
      <c r="T114" s="238">
        <f>T115/28</f>
        <v>6.25</v>
      </c>
      <c r="U114" s="238"/>
      <c r="V114" s="243"/>
      <c r="W114" s="176"/>
      <c r="X114" s="88"/>
      <c r="Y114" s="15"/>
      <c r="Z114" s="154"/>
    </row>
    <row r="115" spans="2:35" ht="13.5" customHeight="1" thickBot="1" x14ac:dyDescent="0.25">
      <c r="B115" s="359"/>
      <c r="C115" s="316"/>
      <c r="D115" s="316"/>
      <c r="E115" s="320"/>
      <c r="F115" s="320"/>
      <c r="G115" s="316"/>
      <c r="H115" s="365"/>
      <c r="I115" s="318"/>
      <c r="J115" s="304"/>
      <c r="K115" s="195">
        <v>448</v>
      </c>
      <c r="L115" s="239">
        <f>L114*28</f>
        <v>273</v>
      </c>
      <c r="M115" s="302"/>
      <c r="N115" s="302"/>
      <c r="O115" s="302"/>
      <c r="P115" s="302"/>
      <c r="Q115" s="302"/>
      <c r="R115" s="372"/>
      <c r="S115" s="66">
        <f>K115-L115</f>
        <v>175</v>
      </c>
      <c r="T115" s="26">
        <f>SUM(T116:T120)</f>
        <v>175</v>
      </c>
      <c r="U115" s="9"/>
      <c r="V115" s="249"/>
      <c r="W115" s="177"/>
      <c r="X115" s="17"/>
      <c r="Y115" s="16"/>
      <c r="Z115" s="154"/>
    </row>
    <row r="116" spans="2:35" ht="25.5" x14ac:dyDescent="0.2">
      <c r="B116" s="359"/>
      <c r="C116" s="316"/>
      <c r="D116" s="316"/>
      <c r="E116" s="320"/>
      <c r="F116" s="320"/>
      <c r="G116" s="316"/>
      <c r="H116" s="129" t="s">
        <v>167</v>
      </c>
      <c r="I116" s="11" t="s">
        <v>73</v>
      </c>
      <c r="J116" s="11"/>
      <c r="K116" s="11" t="s">
        <v>35</v>
      </c>
      <c r="L116" s="142">
        <f>M116+P116</f>
        <v>2</v>
      </c>
      <c r="M116" s="142">
        <f>IF(J116="m",(N116+O116)*2.5*W116/28,(N116+O116)*2*W116/28)</f>
        <v>2</v>
      </c>
      <c r="N116" s="11"/>
      <c r="O116" s="11">
        <v>2</v>
      </c>
      <c r="P116" s="142">
        <f>IF(J116="m",(Q116+R116)*1.5*W116/28,(Q116+R116)*1*W116/28)</f>
        <v>0</v>
      </c>
      <c r="Q116" s="11"/>
      <c r="R116" s="11"/>
      <c r="S116" s="11" t="s">
        <v>27</v>
      </c>
      <c r="T116" s="11">
        <v>42</v>
      </c>
      <c r="U116" s="9"/>
      <c r="V116" s="249"/>
      <c r="W116" s="265">
        <v>14</v>
      </c>
      <c r="X116" s="266" t="s">
        <v>58</v>
      </c>
      <c r="Y116" s="23" t="s">
        <v>20</v>
      </c>
      <c r="Z116" s="154"/>
    </row>
    <row r="117" spans="2:35" x14ac:dyDescent="0.2">
      <c r="B117" s="359"/>
      <c r="C117" s="316"/>
      <c r="D117" s="316"/>
      <c r="E117" s="320"/>
      <c r="F117" s="320"/>
      <c r="G117" s="316"/>
      <c r="H117" s="129" t="s">
        <v>248</v>
      </c>
      <c r="I117" s="11" t="s">
        <v>119</v>
      </c>
      <c r="J117" s="11" t="s">
        <v>26</v>
      </c>
      <c r="K117" s="11" t="s">
        <v>156</v>
      </c>
      <c r="L117" s="142">
        <f>M117+P117</f>
        <v>2.75</v>
      </c>
      <c r="M117" s="142">
        <f>IF(J117="m",(N117+O117)*2.5*W117/28,(N117+O117)*2*W117/28)</f>
        <v>1.25</v>
      </c>
      <c r="N117" s="11">
        <v>1</v>
      </c>
      <c r="O117" s="11"/>
      <c r="P117" s="142">
        <f>IF(J117="m",(Q117+R117)*1.5*W117/28,(Q117+R117)*1*W117/28)</f>
        <v>1.5</v>
      </c>
      <c r="Q117" s="11">
        <v>2</v>
      </c>
      <c r="R117" s="11"/>
      <c r="S117" s="11" t="s">
        <v>28</v>
      </c>
      <c r="T117" s="11">
        <v>11</v>
      </c>
      <c r="U117" s="9"/>
      <c r="V117" s="249"/>
      <c r="W117" s="265">
        <v>14</v>
      </c>
      <c r="X117" s="81" t="s">
        <v>269</v>
      </c>
      <c r="Y117" s="23" t="s">
        <v>10</v>
      </c>
      <c r="Z117" s="154"/>
    </row>
    <row r="118" spans="2:35" ht="25.5" x14ac:dyDescent="0.2">
      <c r="B118" s="359"/>
      <c r="C118" s="316"/>
      <c r="D118" s="316"/>
      <c r="E118" s="320"/>
      <c r="F118" s="320"/>
      <c r="G118" s="316"/>
      <c r="H118" s="129" t="s">
        <v>255</v>
      </c>
      <c r="I118" s="11" t="s">
        <v>32</v>
      </c>
      <c r="J118" s="11"/>
      <c r="K118" s="11" t="s">
        <v>46</v>
      </c>
      <c r="L118" s="142">
        <f>M118+P118</f>
        <v>2.5</v>
      </c>
      <c r="M118" s="142">
        <f t="shared" ref="M118:M119" si="52">IF(J118="m",(N118+O118)*2.5*W118/28,(N118+O118)*2*W118/28)</f>
        <v>2</v>
      </c>
      <c r="N118" s="11"/>
      <c r="O118" s="11">
        <v>2</v>
      </c>
      <c r="P118" s="142">
        <f t="shared" ref="P118:P119" si="53">IF(J118="m",(Q118+R118)*1.5*W118/28,(Q118+R118)*1*W118/28)</f>
        <v>0.5</v>
      </c>
      <c r="Q118" s="11"/>
      <c r="R118" s="140">
        <v>1</v>
      </c>
      <c r="S118" s="11" t="s">
        <v>29</v>
      </c>
      <c r="T118" s="11">
        <v>50</v>
      </c>
      <c r="U118" s="9"/>
      <c r="V118" s="249"/>
      <c r="W118" s="150">
        <v>14</v>
      </c>
      <c r="X118" s="34" t="s">
        <v>253</v>
      </c>
      <c r="Y118" s="23" t="s">
        <v>10</v>
      </c>
      <c r="Z118" s="154"/>
    </row>
    <row r="119" spans="2:35" x14ac:dyDescent="0.2">
      <c r="B119" s="359"/>
      <c r="C119" s="316"/>
      <c r="D119" s="316"/>
      <c r="E119" s="320"/>
      <c r="F119" s="320"/>
      <c r="G119" s="316"/>
      <c r="H119" s="129" t="s">
        <v>252</v>
      </c>
      <c r="I119" s="11" t="s">
        <v>32</v>
      </c>
      <c r="J119" s="11"/>
      <c r="K119" s="11" t="s">
        <v>46</v>
      </c>
      <c r="L119" s="142">
        <f>M119+P119</f>
        <v>2.5</v>
      </c>
      <c r="M119" s="142">
        <f t="shared" si="52"/>
        <v>2</v>
      </c>
      <c r="N119" s="11">
        <v>2</v>
      </c>
      <c r="O119" s="11"/>
      <c r="P119" s="142">
        <f t="shared" si="53"/>
        <v>0.5</v>
      </c>
      <c r="Q119" s="11">
        <v>1</v>
      </c>
      <c r="R119" s="187"/>
      <c r="S119" s="11" t="s">
        <v>90</v>
      </c>
      <c r="T119" s="11">
        <v>27</v>
      </c>
      <c r="U119" s="9"/>
      <c r="V119" s="249"/>
      <c r="W119" s="71">
        <v>14</v>
      </c>
      <c r="X119" s="215" t="s">
        <v>253</v>
      </c>
      <c r="Y119" s="95" t="s">
        <v>10</v>
      </c>
      <c r="Z119" s="154"/>
    </row>
    <row r="120" spans="2:35" ht="13.5" thickBot="1" x14ac:dyDescent="0.25">
      <c r="B120" s="359"/>
      <c r="C120" s="316"/>
      <c r="D120" s="316"/>
      <c r="E120" s="320"/>
      <c r="F120" s="320"/>
      <c r="G120" s="316"/>
      <c r="H120" s="200"/>
      <c r="I120" s="201"/>
      <c r="J120" s="201"/>
      <c r="K120" s="9"/>
      <c r="L120" s="202"/>
      <c r="M120" s="203"/>
      <c r="N120" s="9"/>
      <c r="O120" s="9"/>
      <c r="P120" s="202"/>
      <c r="Q120" s="9"/>
      <c r="R120" s="9"/>
      <c r="S120" s="11" t="s">
        <v>159</v>
      </c>
      <c r="T120" s="11">
        <v>45</v>
      </c>
      <c r="U120" s="9"/>
      <c r="V120" s="75"/>
      <c r="W120" s="12" t="s">
        <v>244</v>
      </c>
      <c r="X120" s="152"/>
      <c r="Y120" s="16"/>
      <c r="Z120" s="154"/>
    </row>
    <row r="121" spans="2:35" ht="12.75" customHeight="1" x14ac:dyDescent="0.2">
      <c r="B121" s="288">
        <v>15</v>
      </c>
      <c r="C121" s="271" t="s">
        <v>10</v>
      </c>
      <c r="D121" s="271" t="s">
        <v>41</v>
      </c>
      <c r="E121" s="271"/>
      <c r="F121" s="271"/>
      <c r="G121" s="271" t="s">
        <v>42</v>
      </c>
      <c r="H121" s="274"/>
      <c r="I121" s="299"/>
      <c r="J121" s="286"/>
      <c r="K121" s="192">
        <v>16</v>
      </c>
      <c r="L121" s="180">
        <f t="shared" ref="L121:R121" si="54">SUM(L123:L128)</f>
        <v>10</v>
      </c>
      <c r="M121" s="276">
        <f t="shared" si="54"/>
        <v>3.5</v>
      </c>
      <c r="N121" s="276">
        <f t="shared" si="54"/>
        <v>0</v>
      </c>
      <c r="O121" s="276">
        <f t="shared" si="54"/>
        <v>3</v>
      </c>
      <c r="P121" s="276">
        <f t="shared" si="54"/>
        <v>6.5</v>
      </c>
      <c r="Q121" s="276">
        <f t="shared" si="54"/>
        <v>1</v>
      </c>
      <c r="R121" s="280">
        <f t="shared" si="54"/>
        <v>10</v>
      </c>
      <c r="S121" s="27">
        <f>K121-L121</f>
        <v>6</v>
      </c>
      <c r="T121" s="232">
        <f>T122/28</f>
        <v>6</v>
      </c>
      <c r="U121" s="232"/>
      <c r="V121" s="325"/>
      <c r="W121" s="176"/>
      <c r="X121" s="125"/>
      <c r="Y121" s="124"/>
      <c r="Z121" s="154"/>
      <c r="AG121" s="35"/>
      <c r="AH121" s="35"/>
      <c r="AI121" s="35"/>
    </row>
    <row r="122" spans="2:35" ht="12.75" customHeight="1" thickBot="1" x14ac:dyDescent="0.25">
      <c r="B122" s="289"/>
      <c r="C122" s="272"/>
      <c r="D122" s="272"/>
      <c r="E122" s="272"/>
      <c r="F122" s="272"/>
      <c r="G122" s="273"/>
      <c r="H122" s="275"/>
      <c r="I122" s="313"/>
      <c r="J122" s="298"/>
      <c r="K122" s="193">
        <v>448</v>
      </c>
      <c r="L122" s="233">
        <f>L121*28</f>
        <v>280</v>
      </c>
      <c r="M122" s="277"/>
      <c r="N122" s="277"/>
      <c r="O122" s="277"/>
      <c r="P122" s="277"/>
      <c r="Q122" s="277"/>
      <c r="R122" s="281"/>
      <c r="S122" s="25">
        <f>K122-L122</f>
        <v>168</v>
      </c>
      <c r="T122" s="26">
        <f>SUM(T123:T128)</f>
        <v>168</v>
      </c>
      <c r="U122" s="9"/>
      <c r="V122" s="326"/>
      <c r="W122" s="10"/>
      <c r="X122" s="17"/>
      <c r="Y122" s="16"/>
      <c r="Z122" s="154"/>
      <c r="AG122" s="35"/>
      <c r="AH122" s="35"/>
      <c r="AI122" s="35"/>
    </row>
    <row r="123" spans="2:35" ht="15.75" customHeight="1" x14ac:dyDescent="0.2">
      <c r="B123" s="289"/>
      <c r="C123" s="272"/>
      <c r="D123" s="272"/>
      <c r="E123" s="272"/>
      <c r="F123" s="356"/>
      <c r="G123" s="273"/>
      <c r="H123" s="129" t="s">
        <v>178</v>
      </c>
      <c r="I123" s="130" t="s">
        <v>36</v>
      </c>
      <c r="J123" s="72"/>
      <c r="K123" s="141" t="s">
        <v>16</v>
      </c>
      <c r="L123" s="142">
        <f>M123+P123</f>
        <v>1</v>
      </c>
      <c r="M123" s="131">
        <f>IF(J123="m",(N123+O123)*2.5*W123/28,(N123+O123)*2*W123/28)</f>
        <v>1</v>
      </c>
      <c r="N123" s="130"/>
      <c r="O123" s="130">
        <v>1</v>
      </c>
      <c r="P123" s="128">
        <f>IF(J123="m",(Q123+R123)*1.5*W123/28,(Q123+R123)*1*W123/28)</f>
        <v>0</v>
      </c>
      <c r="Q123" s="168"/>
      <c r="R123" s="186"/>
      <c r="S123" s="11" t="s">
        <v>27</v>
      </c>
      <c r="T123" s="11">
        <v>42</v>
      </c>
      <c r="U123" s="11"/>
      <c r="V123" s="326"/>
      <c r="W123" s="177">
        <v>14</v>
      </c>
      <c r="X123" s="81" t="s">
        <v>273</v>
      </c>
      <c r="Y123" s="23" t="s">
        <v>10</v>
      </c>
      <c r="Z123" s="226"/>
      <c r="AG123" s="35"/>
      <c r="AH123" s="35"/>
      <c r="AI123" s="35"/>
    </row>
    <row r="124" spans="2:35" x14ac:dyDescent="0.2">
      <c r="B124" s="289"/>
      <c r="C124" s="272"/>
      <c r="D124" s="272"/>
      <c r="E124" s="272"/>
      <c r="F124" s="356"/>
      <c r="G124" s="273"/>
      <c r="H124" s="129" t="s">
        <v>178</v>
      </c>
      <c r="I124" s="130" t="s">
        <v>36</v>
      </c>
      <c r="J124" s="72"/>
      <c r="K124" s="141" t="s">
        <v>45</v>
      </c>
      <c r="L124" s="142">
        <f t="shared" ref="L124:L128" si="55">M124+P124</f>
        <v>2</v>
      </c>
      <c r="M124" s="131">
        <f t="shared" ref="M124:M128" si="56">IF(J124="m",(N124+O124)*2.5*W124/28,(N124+O124)*2*W124/28)</f>
        <v>0</v>
      </c>
      <c r="N124" s="130"/>
      <c r="O124" s="130"/>
      <c r="P124" s="128">
        <f t="shared" ref="P124:P128" si="57">IF(J124="m",(Q124+R124)*1.5*W124/28,(Q124+R124)*1*W124/28)</f>
        <v>2</v>
      </c>
      <c r="Q124" s="168"/>
      <c r="R124" s="186">
        <v>4</v>
      </c>
      <c r="S124" s="11" t="s">
        <v>28</v>
      </c>
      <c r="T124" s="11">
        <v>11</v>
      </c>
      <c r="U124" s="11"/>
      <c r="V124" s="326"/>
      <c r="W124" s="177">
        <v>14</v>
      </c>
      <c r="X124" s="81" t="s">
        <v>273</v>
      </c>
      <c r="Y124" s="23" t="s">
        <v>10</v>
      </c>
      <c r="Z124" s="154"/>
      <c r="AG124" s="35"/>
      <c r="AH124" s="35"/>
      <c r="AI124" s="35"/>
    </row>
    <row r="125" spans="2:35" ht="25.5" x14ac:dyDescent="0.2">
      <c r="B125" s="289"/>
      <c r="C125" s="272"/>
      <c r="D125" s="272"/>
      <c r="E125" s="272"/>
      <c r="F125" s="356"/>
      <c r="G125" s="273"/>
      <c r="H125" s="129" t="s">
        <v>250</v>
      </c>
      <c r="I125" s="130" t="s">
        <v>118</v>
      </c>
      <c r="J125" s="72" t="s">
        <v>26</v>
      </c>
      <c r="K125" s="141" t="s">
        <v>13</v>
      </c>
      <c r="L125" s="142">
        <f t="shared" si="55"/>
        <v>3</v>
      </c>
      <c r="M125" s="131">
        <f t="shared" si="56"/>
        <v>0</v>
      </c>
      <c r="N125" s="130"/>
      <c r="O125" s="130"/>
      <c r="P125" s="128">
        <f t="shared" si="57"/>
        <v>3</v>
      </c>
      <c r="Q125" s="168"/>
      <c r="R125" s="186">
        <v>4</v>
      </c>
      <c r="S125" s="11" t="s">
        <v>29</v>
      </c>
      <c r="T125" s="11">
        <v>50</v>
      </c>
      <c r="U125" s="11"/>
      <c r="V125" s="326"/>
      <c r="W125" s="177">
        <v>14</v>
      </c>
      <c r="X125" s="91" t="s">
        <v>74</v>
      </c>
      <c r="Y125" s="23" t="s">
        <v>109</v>
      </c>
      <c r="Z125" s="154"/>
      <c r="AG125" s="35"/>
      <c r="AH125" s="35"/>
      <c r="AI125" s="35"/>
    </row>
    <row r="126" spans="2:35" ht="20.25" customHeight="1" x14ac:dyDescent="0.2">
      <c r="B126" s="289"/>
      <c r="C126" s="272"/>
      <c r="D126" s="272"/>
      <c r="E126" s="272"/>
      <c r="F126" s="356"/>
      <c r="G126" s="273"/>
      <c r="H126" s="129" t="s">
        <v>196</v>
      </c>
      <c r="I126" s="11" t="s">
        <v>32</v>
      </c>
      <c r="J126" s="11"/>
      <c r="K126" s="11" t="s">
        <v>40</v>
      </c>
      <c r="L126" s="146">
        <f>M126+P126</f>
        <v>0.5</v>
      </c>
      <c r="M126" s="131">
        <f t="shared" si="56"/>
        <v>0</v>
      </c>
      <c r="N126" s="11"/>
      <c r="O126" s="11"/>
      <c r="P126" s="128">
        <f t="shared" si="57"/>
        <v>0.5</v>
      </c>
      <c r="Q126" s="11">
        <v>1</v>
      </c>
      <c r="R126" s="11"/>
      <c r="S126" s="11" t="s">
        <v>90</v>
      </c>
      <c r="T126" s="11">
        <v>20</v>
      </c>
      <c r="U126" s="11"/>
      <c r="V126" s="326"/>
      <c r="W126" s="12">
        <v>14</v>
      </c>
      <c r="X126" s="179" t="s">
        <v>74</v>
      </c>
      <c r="Y126" s="23" t="s">
        <v>109</v>
      </c>
      <c r="Z126" s="226"/>
      <c r="AG126" s="35"/>
      <c r="AH126" s="35"/>
      <c r="AI126" s="35"/>
    </row>
    <row r="127" spans="2:35" ht="24" customHeight="1" thickBot="1" x14ac:dyDescent="0.25">
      <c r="B127" s="289"/>
      <c r="C127" s="272"/>
      <c r="D127" s="272"/>
      <c r="E127" s="272"/>
      <c r="F127" s="356"/>
      <c r="G127" s="273"/>
      <c r="H127" s="267" t="s">
        <v>126</v>
      </c>
      <c r="I127" s="149" t="s">
        <v>118</v>
      </c>
      <c r="J127" s="145" t="s">
        <v>26</v>
      </c>
      <c r="K127" s="149" t="s">
        <v>11</v>
      </c>
      <c r="L127" s="142">
        <f t="shared" si="55"/>
        <v>2.5</v>
      </c>
      <c r="M127" s="131">
        <f t="shared" si="56"/>
        <v>2.5</v>
      </c>
      <c r="N127" s="149"/>
      <c r="O127" s="149">
        <v>2</v>
      </c>
      <c r="P127" s="128">
        <f t="shared" si="57"/>
        <v>0</v>
      </c>
      <c r="Q127" s="11"/>
      <c r="S127" s="11"/>
      <c r="T127" s="11"/>
      <c r="U127" s="11"/>
      <c r="V127" s="326"/>
      <c r="W127" s="105">
        <v>14</v>
      </c>
      <c r="X127" s="89" t="s">
        <v>34</v>
      </c>
      <c r="Y127" s="16" t="s">
        <v>20</v>
      </c>
      <c r="Z127" s="226"/>
      <c r="AG127" s="35"/>
      <c r="AH127" s="35"/>
      <c r="AI127" s="35"/>
    </row>
    <row r="128" spans="2:35" ht="26.25" customHeight="1" thickBot="1" x14ac:dyDescent="0.25">
      <c r="B128" s="289"/>
      <c r="C128" s="272"/>
      <c r="D128" s="272"/>
      <c r="E128" s="272"/>
      <c r="F128" s="356"/>
      <c r="G128" s="273"/>
      <c r="H128" s="129" t="s">
        <v>167</v>
      </c>
      <c r="I128" s="130" t="s">
        <v>59</v>
      </c>
      <c r="J128" s="11"/>
      <c r="K128" s="130" t="s">
        <v>60</v>
      </c>
      <c r="L128" s="142">
        <f t="shared" si="55"/>
        <v>1</v>
      </c>
      <c r="M128" s="131">
        <f t="shared" si="56"/>
        <v>0</v>
      </c>
      <c r="N128" s="11"/>
      <c r="O128" s="11"/>
      <c r="P128" s="128">
        <f t="shared" si="57"/>
        <v>1</v>
      </c>
      <c r="Q128" s="11"/>
      <c r="R128" s="11">
        <v>2</v>
      </c>
      <c r="S128" s="11" t="s">
        <v>159</v>
      </c>
      <c r="T128" s="11">
        <v>45</v>
      </c>
      <c r="U128" s="11"/>
      <c r="V128" s="326"/>
      <c r="W128" s="177">
        <v>14</v>
      </c>
      <c r="X128" s="81" t="s">
        <v>71</v>
      </c>
      <c r="Y128" s="23" t="s">
        <v>109</v>
      </c>
      <c r="Z128" s="226"/>
      <c r="AG128" s="35"/>
      <c r="AH128" s="35"/>
      <c r="AI128" s="35"/>
    </row>
    <row r="129" spans="2:35" ht="15.75" customHeight="1" x14ac:dyDescent="0.2">
      <c r="B129" s="288">
        <v>16</v>
      </c>
      <c r="C129" s="271" t="s">
        <v>64</v>
      </c>
      <c r="D129" s="271" t="s">
        <v>66</v>
      </c>
      <c r="E129" s="271" t="s">
        <v>64</v>
      </c>
      <c r="F129" s="271" t="s">
        <v>97</v>
      </c>
      <c r="G129" s="271" t="s">
        <v>9</v>
      </c>
      <c r="H129" s="274"/>
      <c r="I129" s="299"/>
      <c r="J129" s="286"/>
      <c r="K129" s="192">
        <v>16</v>
      </c>
      <c r="L129" s="180">
        <f t="shared" ref="L129:R129" si="58">SUM(L131:L137)</f>
        <v>12</v>
      </c>
      <c r="M129" s="276">
        <f t="shared" si="58"/>
        <v>4</v>
      </c>
      <c r="N129" s="276">
        <f t="shared" si="58"/>
        <v>4</v>
      </c>
      <c r="O129" s="276">
        <f t="shared" si="58"/>
        <v>0</v>
      </c>
      <c r="P129" s="276">
        <f t="shared" si="58"/>
        <v>8</v>
      </c>
      <c r="Q129" s="276">
        <f t="shared" si="58"/>
        <v>14</v>
      </c>
      <c r="R129" s="280">
        <f t="shared" si="58"/>
        <v>2</v>
      </c>
      <c r="S129" s="27">
        <f>K129-L129</f>
        <v>4</v>
      </c>
      <c r="T129" s="232">
        <f>T130/28</f>
        <v>4</v>
      </c>
      <c r="U129" s="232"/>
      <c r="V129" s="325"/>
      <c r="W129" s="176"/>
      <c r="X129" s="116"/>
      <c r="Y129" s="118"/>
      <c r="Z129" s="154"/>
      <c r="AG129" s="35"/>
      <c r="AH129" s="35"/>
      <c r="AI129" s="35"/>
    </row>
    <row r="130" spans="2:35" ht="12.75" customHeight="1" thickBot="1" x14ac:dyDescent="0.25">
      <c r="B130" s="289"/>
      <c r="C130" s="272"/>
      <c r="D130" s="272"/>
      <c r="E130" s="272"/>
      <c r="F130" s="272"/>
      <c r="G130" s="272"/>
      <c r="H130" s="275"/>
      <c r="I130" s="313"/>
      <c r="J130" s="298"/>
      <c r="K130" s="193">
        <v>448</v>
      </c>
      <c r="L130" s="233">
        <f>L129*28</f>
        <v>336</v>
      </c>
      <c r="M130" s="277"/>
      <c r="N130" s="277"/>
      <c r="O130" s="277"/>
      <c r="P130" s="277"/>
      <c r="Q130" s="277"/>
      <c r="R130" s="281"/>
      <c r="S130" s="25">
        <f>K130-L130</f>
        <v>112</v>
      </c>
      <c r="T130" s="26">
        <f>SUM(T131:T136)</f>
        <v>112</v>
      </c>
      <c r="U130" s="9"/>
      <c r="V130" s="326"/>
      <c r="W130" s="177"/>
      <c r="X130" s="117"/>
      <c r="Y130" s="118"/>
      <c r="Z130" s="154"/>
      <c r="AG130" s="35"/>
      <c r="AH130" s="35"/>
      <c r="AI130" s="35"/>
    </row>
    <row r="131" spans="2:35" x14ac:dyDescent="0.2">
      <c r="B131" s="289"/>
      <c r="C131" s="272"/>
      <c r="D131" s="272"/>
      <c r="E131" s="272"/>
      <c r="F131" s="272"/>
      <c r="G131" s="272"/>
      <c r="H131" s="129" t="s">
        <v>88</v>
      </c>
      <c r="I131" s="11" t="s">
        <v>36</v>
      </c>
      <c r="J131" s="11"/>
      <c r="K131" s="242" t="s">
        <v>15</v>
      </c>
      <c r="L131" s="128">
        <f t="shared" ref="L131:L137" si="59">M131+P131</f>
        <v>2</v>
      </c>
      <c r="M131" s="128">
        <f>IF(J131="m",(N131+O131)*2.5*W131/28,(N131+O131)*2*W131/28)</f>
        <v>2</v>
      </c>
      <c r="N131" s="242">
        <v>2</v>
      </c>
      <c r="O131" s="242"/>
      <c r="P131" s="128">
        <f>IF(J131="m",(Q131+R131)*1.5*W131/28,(Q131+R131)*1*W131/28)</f>
        <v>0</v>
      </c>
      <c r="Q131" s="242"/>
      <c r="R131" s="242"/>
      <c r="S131" s="11" t="s">
        <v>27</v>
      </c>
      <c r="T131" s="11">
        <v>10</v>
      </c>
      <c r="U131" s="11"/>
      <c r="V131" s="326"/>
      <c r="W131" s="177">
        <v>14</v>
      </c>
      <c r="X131" s="116" t="s">
        <v>66</v>
      </c>
      <c r="Y131" s="23" t="s">
        <v>109</v>
      </c>
      <c r="Z131" s="154"/>
      <c r="AG131" s="35"/>
      <c r="AH131" s="35"/>
      <c r="AI131" s="35"/>
    </row>
    <row r="132" spans="2:35" x14ac:dyDescent="0.2">
      <c r="B132" s="289"/>
      <c r="C132" s="272"/>
      <c r="D132" s="272"/>
      <c r="E132" s="272"/>
      <c r="F132" s="272"/>
      <c r="G132" s="272"/>
      <c r="H132" s="129" t="s">
        <v>168</v>
      </c>
      <c r="I132" s="11" t="s">
        <v>36</v>
      </c>
      <c r="J132" s="11"/>
      <c r="K132" s="11" t="s">
        <v>46</v>
      </c>
      <c r="L132" s="128">
        <f t="shared" si="59"/>
        <v>4</v>
      </c>
      <c r="M132" s="128">
        <f t="shared" ref="M132:M137" si="60">IF(J132="m",(N132+O132)*2.5*W132/28,(N132+O132)*2*W132/28)</f>
        <v>2</v>
      </c>
      <c r="N132" s="11">
        <v>2</v>
      </c>
      <c r="O132" s="11"/>
      <c r="P132" s="128">
        <f t="shared" ref="P132:P137" si="61">IF(J132="m",(Q132+R132)*1.5*W132/28,(Q132+R132)*1*W132/28)</f>
        <v>2</v>
      </c>
      <c r="Q132" s="11">
        <v>4</v>
      </c>
      <c r="R132" s="11"/>
      <c r="S132" s="33" t="s">
        <v>28</v>
      </c>
      <c r="T132" s="33">
        <v>10</v>
      </c>
      <c r="U132" s="11"/>
      <c r="V132" s="326"/>
      <c r="W132" s="177">
        <v>14</v>
      </c>
      <c r="X132" s="116" t="s">
        <v>66</v>
      </c>
      <c r="Y132" s="23" t="s">
        <v>109</v>
      </c>
      <c r="Z132" s="154"/>
      <c r="AG132" s="35"/>
      <c r="AH132" s="35"/>
      <c r="AI132" s="35"/>
    </row>
    <row r="133" spans="2:35" ht="25.5" x14ac:dyDescent="0.2">
      <c r="B133" s="289"/>
      <c r="C133" s="272"/>
      <c r="D133" s="272"/>
      <c r="E133" s="272"/>
      <c r="F133" s="272"/>
      <c r="G133" s="272"/>
      <c r="H133" s="129" t="s">
        <v>88</v>
      </c>
      <c r="I133" s="11" t="s">
        <v>36</v>
      </c>
      <c r="J133" s="11"/>
      <c r="K133" s="11" t="s">
        <v>60</v>
      </c>
      <c r="L133" s="128">
        <f t="shared" si="59"/>
        <v>1</v>
      </c>
      <c r="M133" s="128">
        <f t="shared" si="60"/>
        <v>0</v>
      </c>
      <c r="N133" s="11"/>
      <c r="O133" s="11"/>
      <c r="P133" s="128">
        <f t="shared" si="61"/>
        <v>1</v>
      </c>
      <c r="Q133" s="11">
        <v>2</v>
      </c>
      <c r="R133" s="11"/>
      <c r="S133" s="11" t="s">
        <v>30</v>
      </c>
      <c r="T133" s="11">
        <v>45</v>
      </c>
      <c r="U133" s="11"/>
      <c r="V133" s="326"/>
      <c r="W133" s="177">
        <v>14</v>
      </c>
      <c r="X133" s="116" t="s">
        <v>66</v>
      </c>
      <c r="Y133" s="23" t="s">
        <v>109</v>
      </c>
      <c r="Z133" s="154"/>
      <c r="AG133" s="35"/>
      <c r="AH133" s="35"/>
      <c r="AI133" s="35"/>
    </row>
    <row r="134" spans="2:35" ht="12.75" customHeight="1" x14ac:dyDescent="0.2">
      <c r="B134" s="289"/>
      <c r="C134" s="272"/>
      <c r="D134" s="272"/>
      <c r="E134" s="272"/>
      <c r="F134" s="272"/>
      <c r="G134" s="272"/>
      <c r="H134" s="129" t="s">
        <v>148</v>
      </c>
      <c r="I134" s="11" t="s">
        <v>36</v>
      </c>
      <c r="J134" s="11"/>
      <c r="K134" s="11" t="s">
        <v>60</v>
      </c>
      <c r="L134" s="128">
        <f t="shared" si="59"/>
        <v>1</v>
      </c>
      <c r="M134" s="128">
        <f t="shared" si="60"/>
        <v>0</v>
      </c>
      <c r="N134" s="11"/>
      <c r="O134" s="11"/>
      <c r="P134" s="128">
        <f t="shared" si="61"/>
        <v>1</v>
      </c>
      <c r="Q134" s="11"/>
      <c r="R134" s="11">
        <v>2</v>
      </c>
      <c r="S134" s="33" t="s">
        <v>29</v>
      </c>
      <c r="T134" s="11">
        <v>30</v>
      </c>
      <c r="U134" s="11"/>
      <c r="V134" s="326"/>
      <c r="W134" s="177">
        <v>14</v>
      </c>
      <c r="X134" s="116" t="s">
        <v>66</v>
      </c>
      <c r="Y134" s="23" t="s">
        <v>109</v>
      </c>
      <c r="Z134" s="154"/>
      <c r="AG134" s="35"/>
      <c r="AH134" s="35"/>
      <c r="AI134" s="35"/>
    </row>
    <row r="135" spans="2:35" x14ac:dyDescent="0.2">
      <c r="B135" s="289"/>
      <c r="C135" s="272"/>
      <c r="D135" s="272"/>
      <c r="E135" s="272"/>
      <c r="F135" s="272"/>
      <c r="G135" s="272"/>
      <c r="H135" s="129" t="s">
        <v>147</v>
      </c>
      <c r="I135" s="130" t="s">
        <v>36</v>
      </c>
      <c r="J135" s="72"/>
      <c r="K135" s="130" t="s">
        <v>60</v>
      </c>
      <c r="L135" s="128">
        <f t="shared" si="59"/>
        <v>0.5</v>
      </c>
      <c r="M135" s="128">
        <f t="shared" si="60"/>
        <v>0</v>
      </c>
      <c r="N135" s="130"/>
      <c r="O135" s="130"/>
      <c r="P135" s="128">
        <f t="shared" si="61"/>
        <v>0.5</v>
      </c>
      <c r="Q135" s="185">
        <v>1</v>
      </c>
      <c r="R135" s="185"/>
      <c r="S135" s="12" t="s">
        <v>137</v>
      </c>
      <c r="T135" s="12">
        <v>17</v>
      </c>
      <c r="U135" s="13"/>
      <c r="V135" s="326"/>
      <c r="W135" s="177">
        <v>14</v>
      </c>
      <c r="X135" s="116" t="s">
        <v>66</v>
      </c>
      <c r="Y135" s="23" t="s">
        <v>109</v>
      </c>
      <c r="Z135" s="154"/>
      <c r="AG135" s="35"/>
      <c r="AH135" s="35"/>
      <c r="AI135" s="35"/>
    </row>
    <row r="136" spans="2:35" ht="18.75" customHeight="1" x14ac:dyDescent="0.2">
      <c r="B136" s="289"/>
      <c r="C136" s="272"/>
      <c r="D136" s="272"/>
      <c r="E136" s="272"/>
      <c r="F136" s="272"/>
      <c r="G136" s="272"/>
      <c r="H136" s="129" t="s">
        <v>147</v>
      </c>
      <c r="I136" s="130" t="s">
        <v>36</v>
      </c>
      <c r="J136" s="72"/>
      <c r="K136" s="130" t="s">
        <v>227</v>
      </c>
      <c r="L136" s="128">
        <f t="shared" si="59"/>
        <v>0.5</v>
      </c>
      <c r="M136" s="128">
        <f t="shared" si="60"/>
        <v>0</v>
      </c>
      <c r="N136" s="130"/>
      <c r="O136" s="130"/>
      <c r="P136" s="128">
        <f t="shared" si="61"/>
        <v>0.5</v>
      </c>
      <c r="Q136" s="185">
        <v>1</v>
      </c>
      <c r="R136" s="185"/>
      <c r="S136" s="12"/>
      <c r="T136" s="12"/>
      <c r="U136" s="11"/>
      <c r="V136" s="326"/>
      <c r="W136" s="177">
        <v>14</v>
      </c>
      <c r="X136" s="116" t="s">
        <v>66</v>
      </c>
      <c r="Y136" s="23" t="s">
        <v>109</v>
      </c>
      <c r="Z136" s="154"/>
      <c r="AG136" s="35"/>
      <c r="AH136" s="35"/>
      <c r="AI136" s="35"/>
    </row>
    <row r="137" spans="2:35" ht="13.5" thickBot="1" x14ac:dyDescent="0.25">
      <c r="B137" s="295"/>
      <c r="C137" s="284"/>
      <c r="D137" s="284"/>
      <c r="E137" s="284"/>
      <c r="F137" s="284"/>
      <c r="G137" s="284"/>
      <c r="H137" s="264" t="s">
        <v>147</v>
      </c>
      <c r="I137" s="92" t="s">
        <v>78</v>
      </c>
      <c r="J137" s="92"/>
      <c r="K137" s="92" t="s">
        <v>237</v>
      </c>
      <c r="L137" s="128">
        <f t="shared" si="59"/>
        <v>3</v>
      </c>
      <c r="M137" s="128">
        <f t="shared" si="60"/>
        <v>0</v>
      </c>
      <c r="N137" s="92"/>
      <c r="O137" s="92"/>
      <c r="P137" s="128">
        <f t="shared" si="61"/>
        <v>3</v>
      </c>
      <c r="Q137" s="92">
        <v>6</v>
      </c>
      <c r="R137" s="92"/>
      <c r="S137" s="74"/>
      <c r="T137" s="74"/>
      <c r="U137" s="13"/>
      <c r="V137" s="379"/>
      <c r="W137" s="105">
        <v>14</v>
      </c>
      <c r="X137" s="116" t="s">
        <v>66</v>
      </c>
      <c r="Y137" s="100" t="s">
        <v>109</v>
      </c>
      <c r="Z137" s="154"/>
      <c r="AG137" s="35"/>
      <c r="AH137" s="35"/>
      <c r="AI137" s="35"/>
    </row>
    <row r="138" spans="2:35" ht="14.25" customHeight="1" x14ac:dyDescent="0.2">
      <c r="B138" s="288">
        <v>17</v>
      </c>
      <c r="C138" s="271" t="s">
        <v>64</v>
      </c>
      <c r="D138" s="271" t="s">
        <v>71</v>
      </c>
      <c r="E138" s="271" t="s">
        <v>64</v>
      </c>
      <c r="F138" s="271" t="s">
        <v>92</v>
      </c>
      <c r="G138" s="271" t="s">
        <v>9</v>
      </c>
      <c r="H138" s="307"/>
      <c r="I138" s="309"/>
      <c r="J138" s="334"/>
      <c r="K138" s="192">
        <v>16</v>
      </c>
      <c r="L138" s="180">
        <f>SUM(L140:L151)</f>
        <v>12</v>
      </c>
      <c r="M138" s="278">
        <f t="shared" ref="M138:Q138" si="62">SUM(M140:M151)</f>
        <v>4</v>
      </c>
      <c r="N138" s="278">
        <f t="shared" si="62"/>
        <v>2</v>
      </c>
      <c r="O138" s="278">
        <f t="shared" si="62"/>
        <v>2</v>
      </c>
      <c r="P138" s="278">
        <f t="shared" si="62"/>
        <v>8</v>
      </c>
      <c r="Q138" s="278">
        <f t="shared" si="62"/>
        <v>4</v>
      </c>
      <c r="R138" s="278">
        <f>SUM(R140:R151)</f>
        <v>12</v>
      </c>
      <c r="S138" s="229">
        <f>K138-L138</f>
        <v>4</v>
      </c>
      <c r="T138" s="232">
        <f>T139/28</f>
        <v>4</v>
      </c>
      <c r="U138" s="232"/>
      <c r="V138" s="325"/>
      <c r="W138" s="176"/>
      <c r="X138" s="101"/>
      <c r="Y138" s="78"/>
      <c r="Z138" s="154"/>
      <c r="AG138" s="35"/>
      <c r="AH138" s="35"/>
      <c r="AI138" s="35"/>
    </row>
    <row r="139" spans="2:35" ht="14.25" customHeight="1" thickBot="1" x14ac:dyDescent="0.25">
      <c r="B139" s="289"/>
      <c r="C139" s="272"/>
      <c r="D139" s="272"/>
      <c r="E139" s="272"/>
      <c r="F139" s="272"/>
      <c r="G139" s="272"/>
      <c r="H139" s="314"/>
      <c r="I139" s="333"/>
      <c r="J139" s="335"/>
      <c r="K139" s="193">
        <v>448</v>
      </c>
      <c r="L139" s="233">
        <f>L138*28</f>
        <v>336</v>
      </c>
      <c r="M139" s="279"/>
      <c r="N139" s="279"/>
      <c r="O139" s="279"/>
      <c r="P139" s="279"/>
      <c r="Q139" s="279"/>
      <c r="R139" s="279"/>
      <c r="S139" s="25">
        <f>K139-L139</f>
        <v>112</v>
      </c>
      <c r="T139" s="26">
        <f>SUM(T140:T151)</f>
        <v>112</v>
      </c>
      <c r="U139" s="9"/>
      <c r="V139" s="326"/>
      <c r="W139" s="177"/>
      <c r="X139" s="117"/>
      <c r="Y139" s="79"/>
      <c r="Z139" s="154"/>
      <c r="AG139" s="35"/>
      <c r="AH139" s="35"/>
      <c r="AI139" s="35"/>
    </row>
    <row r="140" spans="2:35" ht="27" customHeight="1" x14ac:dyDescent="0.2">
      <c r="B140" s="289"/>
      <c r="C140" s="272"/>
      <c r="D140" s="272"/>
      <c r="E140" s="272"/>
      <c r="F140" s="272"/>
      <c r="G140" s="272"/>
      <c r="H140" s="129" t="s">
        <v>72</v>
      </c>
      <c r="I140" s="11" t="s">
        <v>73</v>
      </c>
      <c r="J140" s="11"/>
      <c r="K140" s="235" t="s">
        <v>224</v>
      </c>
      <c r="L140" s="128">
        <f>M140+P140</f>
        <v>2</v>
      </c>
      <c r="M140" s="128">
        <f t="shared" ref="M140:M151" si="63">IF(J140="m",(N140+O140)*2.5*W140/28,(N140+O140)*2*W140/28)</f>
        <v>2</v>
      </c>
      <c r="N140" s="242"/>
      <c r="O140" s="242">
        <v>2</v>
      </c>
      <c r="P140" s="128">
        <f t="shared" ref="P140:P151" si="64">IF(J140="m",(Q140+R140)*1.5*W140/28,(Q140+R140)*1*W140/28)</f>
        <v>0</v>
      </c>
      <c r="Q140" s="242"/>
      <c r="R140" s="242"/>
      <c r="S140" s="11" t="s">
        <v>27</v>
      </c>
      <c r="T140" s="11">
        <v>10</v>
      </c>
      <c r="U140" s="9"/>
      <c r="V140" s="326"/>
      <c r="W140" s="177">
        <v>14</v>
      </c>
      <c r="X140" s="119" t="s">
        <v>71</v>
      </c>
      <c r="Y140" s="23" t="s">
        <v>109</v>
      </c>
      <c r="Z140" s="154"/>
      <c r="AG140" s="35"/>
      <c r="AH140" s="35"/>
      <c r="AI140" s="35"/>
    </row>
    <row r="141" spans="2:35" ht="27" customHeight="1" x14ac:dyDescent="0.2">
      <c r="B141" s="289"/>
      <c r="C141" s="272"/>
      <c r="D141" s="272"/>
      <c r="E141" s="272"/>
      <c r="F141" s="272"/>
      <c r="G141" s="272"/>
      <c r="H141" s="129" t="s">
        <v>217</v>
      </c>
      <c r="I141" s="11" t="s">
        <v>32</v>
      </c>
      <c r="J141" s="11"/>
      <c r="K141" s="242" t="s">
        <v>15</v>
      </c>
      <c r="L141" s="128">
        <f>M141+P141</f>
        <v>2</v>
      </c>
      <c r="M141" s="128">
        <f t="shared" si="63"/>
        <v>2</v>
      </c>
      <c r="N141" s="242">
        <v>2</v>
      </c>
      <c r="O141" s="242"/>
      <c r="P141" s="128">
        <f t="shared" si="64"/>
        <v>0</v>
      </c>
      <c r="Q141" s="242"/>
      <c r="R141" s="242"/>
      <c r="S141" s="11"/>
      <c r="T141" s="11"/>
      <c r="U141" s="9"/>
      <c r="V141" s="326"/>
      <c r="W141" s="177">
        <v>14</v>
      </c>
      <c r="X141" s="119" t="s">
        <v>71</v>
      </c>
      <c r="Y141" s="23" t="s">
        <v>109</v>
      </c>
      <c r="Z141" s="154"/>
      <c r="AG141" s="35"/>
      <c r="AH141" s="35"/>
      <c r="AI141" s="35"/>
    </row>
    <row r="142" spans="2:35" ht="14.25" customHeight="1" x14ac:dyDescent="0.2">
      <c r="B142" s="289"/>
      <c r="C142" s="272"/>
      <c r="D142" s="272"/>
      <c r="E142" s="272"/>
      <c r="F142" s="272"/>
      <c r="G142" s="272"/>
      <c r="H142" s="129" t="s">
        <v>72</v>
      </c>
      <c r="I142" s="11" t="s">
        <v>59</v>
      </c>
      <c r="J142" s="11"/>
      <c r="K142" s="11" t="s">
        <v>40</v>
      </c>
      <c r="L142" s="128">
        <f t="shared" ref="L142:L150" si="65">M142+P142</f>
        <v>0.5</v>
      </c>
      <c r="M142" s="128">
        <f t="shared" si="63"/>
        <v>0</v>
      </c>
      <c r="N142" s="11"/>
      <c r="O142" s="11"/>
      <c r="P142" s="128">
        <f t="shared" si="64"/>
        <v>0.5</v>
      </c>
      <c r="Q142" s="12"/>
      <c r="R142" s="12">
        <v>1</v>
      </c>
      <c r="S142" s="33" t="s">
        <v>28</v>
      </c>
      <c r="T142" s="33">
        <v>10</v>
      </c>
      <c r="U142" s="9"/>
      <c r="V142" s="326"/>
      <c r="W142" s="177">
        <v>14</v>
      </c>
      <c r="X142" s="119" t="s">
        <v>71</v>
      </c>
      <c r="Y142" s="23" t="s">
        <v>109</v>
      </c>
      <c r="Z142" s="154"/>
      <c r="AG142" s="35"/>
      <c r="AH142" s="35"/>
      <c r="AI142" s="35"/>
    </row>
    <row r="143" spans="2:35" ht="24" customHeight="1" x14ac:dyDescent="0.2">
      <c r="B143" s="289"/>
      <c r="C143" s="272"/>
      <c r="D143" s="272"/>
      <c r="E143" s="272"/>
      <c r="F143" s="272"/>
      <c r="G143" s="272"/>
      <c r="H143" s="129" t="s">
        <v>89</v>
      </c>
      <c r="I143" s="11" t="s">
        <v>36</v>
      </c>
      <c r="J143" s="11"/>
      <c r="K143" s="11" t="s">
        <v>236</v>
      </c>
      <c r="L143" s="128">
        <f t="shared" si="65"/>
        <v>0.5</v>
      </c>
      <c r="M143" s="128">
        <f t="shared" si="63"/>
        <v>0</v>
      </c>
      <c r="N143" s="11"/>
      <c r="O143" s="11"/>
      <c r="P143" s="128">
        <f t="shared" si="64"/>
        <v>0.5</v>
      </c>
      <c r="Q143" s="11"/>
      <c r="R143" s="11">
        <v>1</v>
      </c>
      <c r="S143" s="11" t="s">
        <v>30</v>
      </c>
      <c r="T143" s="11">
        <v>45</v>
      </c>
      <c r="U143" s="9"/>
      <c r="V143" s="326"/>
      <c r="W143" s="177">
        <v>14</v>
      </c>
      <c r="X143" s="119" t="s">
        <v>71</v>
      </c>
      <c r="Y143" s="23" t="s">
        <v>109</v>
      </c>
      <c r="Z143" s="154"/>
      <c r="AG143" s="35"/>
      <c r="AH143" s="35"/>
      <c r="AI143" s="35"/>
    </row>
    <row r="144" spans="2:35" ht="24.75" customHeight="1" x14ac:dyDescent="0.2">
      <c r="B144" s="289"/>
      <c r="C144" s="272"/>
      <c r="D144" s="272"/>
      <c r="E144" s="272"/>
      <c r="F144" s="272"/>
      <c r="G144" s="272"/>
      <c r="H144" s="129" t="s">
        <v>72</v>
      </c>
      <c r="I144" s="11" t="s">
        <v>36</v>
      </c>
      <c r="J144" s="11"/>
      <c r="K144" s="11" t="s">
        <v>236</v>
      </c>
      <c r="L144" s="128">
        <f t="shared" si="65"/>
        <v>0.5</v>
      </c>
      <c r="M144" s="128">
        <f t="shared" si="63"/>
        <v>0</v>
      </c>
      <c r="N144" s="11"/>
      <c r="O144" s="11"/>
      <c r="P144" s="128">
        <f t="shared" si="64"/>
        <v>0.5</v>
      </c>
      <c r="Q144" s="11"/>
      <c r="R144" s="11">
        <v>1</v>
      </c>
      <c r="S144" s="33" t="s">
        <v>29</v>
      </c>
      <c r="T144" s="11">
        <v>30</v>
      </c>
      <c r="U144" s="9"/>
      <c r="V144" s="326"/>
      <c r="W144" s="177">
        <v>14</v>
      </c>
      <c r="X144" s="119" t="s">
        <v>71</v>
      </c>
      <c r="Y144" s="23" t="s">
        <v>109</v>
      </c>
      <c r="Z144" s="154"/>
      <c r="AG144" s="35"/>
      <c r="AH144" s="35"/>
      <c r="AI144" s="35"/>
    </row>
    <row r="145" spans="2:35" ht="13.5" customHeight="1" x14ac:dyDescent="0.2">
      <c r="B145" s="289"/>
      <c r="C145" s="272"/>
      <c r="D145" s="272"/>
      <c r="E145" s="272"/>
      <c r="F145" s="272"/>
      <c r="G145" s="272"/>
      <c r="H145" s="129" t="s">
        <v>72</v>
      </c>
      <c r="I145" s="11" t="s">
        <v>54</v>
      </c>
      <c r="J145" s="11"/>
      <c r="K145" s="11" t="s">
        <v>47</v>
      </c>
      <c r="L145" s="128">
        <f t="shared" si="65"/>
        <v>2</v>
      </c>
      <c r="M145" s="128">
        <f t="shared" si="63"/>
        <v>0</v>
      </c>
      <c r="N145" s="11"/>
      <c r="O145" s="11"/>
      <c r="P145" s="128">
        <f t="shared" si="64"/>
        <v>2</v>
      </c>
      <c r="Q145" s="11"/>
      <c r="R145" s="11">
        <v>4</v>
      </c>
      <c r="S145" s="12" t="s">
        <v>137</v>
      </c>
      <c r="T145" s="12">
        <v>17</v>
      </c>
      <c r="U145" s="11"/>
      <c r="V145" s="326"/>
      <c r="W145" s="177">
        <v>14</v>
      </c>
      <c r="X145" s="119" t="s">
        <v>71</v>
      </c>
      <c r="Y145" s="23" t="s">
        <v>109</v>
      </c>
      <c r="Z145" s="154"/>
      <c r="AG145" s="35"/>
      <c r="AH145" s="35"/>
      <c r="AI145" s="35"/>
    </row>
    <row r="146" spans="2:35" x14ac:dyDescent="0.2">
      <c r="B146" s="289"/>
      <c r="C146" s="272"/>
      <c r="D146" s="272"/>
      <c r="E146" s="272"/>
      <c r="F146" s="272"/>
      <c r="G146" s="272"/>
      <c r="H146" s="129" t="s">
        <v>167</v>
      </c>
      <c r="I146" s="130" t="s">
        <v>54</v>
      </c>
      <c r="J146" s="11"/>
      <c r="K146" s="130" t="s">
        <v>60</v>
      </c>
      <c r="L146" s="128">
        <f t="shared" si="65"/>
        <v>1</v>
      </c>
      <c r="M146" s="128">
        <f t="shared" si="63"/>
        <v>0</v>
      </c>
      <c r="N146" s="11"/>
      <c r="O146" s="11"/>
      <c r="P146" s="128">
        <f t="shared" si="64"/>
        <v>1</v>
      </c>
      <c r="Q146" s="11"/>
      <c r="R146" s="11">
        <v>2</v>
      </c>
      <c r="S146" s="9"/>
      <c r="T146" s="9"/>
      <c r="U146" s="11"/>
      <c r="V146" s="326"/>
      <c r="W146" s="177">
        <v>14</v>
      </c>
      <c r="X146" s="119" t="s">
        <v>71</v>
      </c>
      <c r="Y146" s="23" t="s">
        <v>109</v>
      </c>
      <c r="Z146" s="154"/>
      <c r="AG146" s="35"/>
      <c r="AH146" s="35"/>
      <c r="AI146" s="35"/>
    </row>
    <row r="147" spans="2:35" x14ac:dyDescent="0.2">
      <c r="B147" s="289"/>
      <c r="C147" s="272"/>
      <c r="D147" s="272"/>
      <c r="E147" s="272"/>
      <c r="F147" s="272"/>
      <c r="G147" s="272"/>
      <c r="H147" s="157" t="s">
        <v>52</v>
      </c>
      <c r="I147" s="11" t="s">
        <v>36</v>
      </c>
      <c r="J147" s="11"/>
      <c r="K147" s="11" t="s">
        <v>47</v>
      </c>
      <c r="L147" s="128">
        <f t="shared" si="65"/>
        <v>1</v>
      </c>
      <c r="M147" s="128">
        <f t="shared" si="63"/>
        <v>0</v>
      </c>
      <c r="N147" s="11"/>
      <c r="O147" s="11"/>
      <c r="P147" s="128">
        <f t="shared" si="64"/>
        <v>1</v>
      </c>
      <c r="Q147" s="11">
        <v>2</v>
      </c>
      <c r="R147" s="11"/>
      <c r="S147" s="9"/>
      <c r="T147" s="9"/>
      <c r="U147" s="11"/>
      <c r="V147" s="326"/>
      <c r="W147" s="177">
        <v>14</v>
      </c>
      <c r="X147" s="119" t="s">
        <v>71</v>
      </c>
      <c r="Y147" s="23" t="s">
        <v>109</v>
      </c>
      <c r="Z147" s="154"/>
      <c r="AG147" s="35"/>
      <c r="AH147" s="35"/>
      <c r="AI147" s="35"/>
    </row>
    <row r="148" spans="2:35" x14ac:dyDescent="0.2">
      <c r="B148" s="289"/>
      <c r="C148" s="272"/>
      <c r="D148" s="272"/>
      <c r="E148" s="272"/>
      <c r="F148" s="272"/>
      <c r="G148" s="272"/>
      <c r="H148" s="129" t="s">
        <v>167</v>
      </c>
      <c r="I148" s="130" t="s">
        <v>36</v>
      </c>
      <c r="J148" s="11"/>
      <c r="K148" s="130" t="s">
        <v>60</v>
      </c>
      <c r="L148" s="128">
        <f t="shared" ref="L148" si="66">M148+P148</f>
        <v>1</v>
      </c>
      <c r="M148" s="128">
        <f t="shared" ref="M148" si="67">IF(J148="m",(N148+O148)*2.5*W148/28,(N148+O148)*2*W148/28)</f>
        <v>0</v>
      </c>
      <c r="N148" s="11"/>
      <c r="O148" s="11"/>
      <c r="P148" s="128">
        <f t="shared" ref="P148" si="68">IF(J148="m",(Q148+R148)*1.5*W148/28,(Q148+R148)*1*W148/28)</f>
        <v>1</v>
      </c>
      <c r="Q148" s="11"/>
      <c r="R148" s="11">
        <v>2</v>
      </c>
      <c r="S148" s="9"/>
      <c r="T148" s="9"/>
      <c r="U148" s="11"/>
      <c r="V148" s="326"/>
      <c r="W148" s="177">
        <v>14</v>
      </c>
      <c r="X148" s="119" t="s">
        <v>71</v>
      </c>
      <c r="Y148" s="23" t="s">
        <v>109</v>
      </c>
      <c r="Z148" s="154"/>
      <c r="AG148" s="35"/>
      <c r="AH148" s="35"/>
      <c r="AI148" s="35"/>
    </row>
    <row r="149" spans="2:35" ht="15" customHeight="1" x14ac:dyDescent="0.2">
      <c r="B149" s="289"/>
      <c r="C149" s="272"/>
      <c r="D149" s="272"/>
      <c r="E149" s="272"/>
      <c r="F149" s="272"/>
      <c r="G149" s="272"/>
      <c r="H149" s="129" t="s">
        <v>217</v>
      </c>
      <c r="I149" s="11" t="s">
        <v>32</v>
      </c>
      <c r="J149" s="11"/>
      <c r="K149" s="242" t="s">
        <v>227</v>
      </c>
      <c r="L149" s="128">
        <f t="shared" si="65"/>
        <v>0.5</v>
      </c>
      <c r="M149" s="128">
        <f t="shared" si="63"/>
        <v>0</v>
      </c>
      <c r="N149" s="242"/>
      <c r="O149" s="242"/>
      <c r="P149" s="128">
        <f t="shared" si="64"/>
        <v>0.5</v>
      </c>
      <c r="Q149" s="242">
        <v>1</v>
      </c>
      <c r="R149" s="242"/>
      <c r="S149" s="9"/>
      <c r="T149" s="11"/>
      <c r="U149" s="11"/>
      <c r="V149" s="326"/>
      <c r="W149" s="177">
        <v>14</v>
      </c>
      <c r="X149" s="119" t="s">
        <v>71</v>
      </c>
      <c r="Y149" s="23" t="s">
        <v>109</v>
      </c>
      <c r="Z149" s="154"/>
      <c r="AG149" s="35"/>
      <c r="AH149" s="35"/>
      <c r="AI149" s="35"/>
    </row>
    <row r="150" spans="2:35" ht="15" customHeight="1" x14ac:dyDescent="0.2">
      <c r="B150" s="289"/>
      <c r="C150" s="272"/>
      <c r="D150" s="272"/>
      <c r="E150" s="272"/>
      <c r="F150" s="272"/>
      <c r="G150" s="272"/>
      <c r="H150" s="129" t="s">
        <v>217</v>
      </c>
      <c r="I150" s="11" t="s">
        <v>32</v>
      </c>
      <c r="J150" s="11"/>
      <c r="K150" s="242" t="s">
        <v>60</v>
      </c>
      <c r="L150" s="128">
        <f t="shared" si="65"/>
        <v>0.5</v>
      </c>
      <c r="M150" s="128">
        <f t="shared" si="63"/>
        <v>0</v>
      </c>
      <c r="N150" s="242"/>
      <c r="O150" s="242"/>
      <c r="P150" s="128">
        <f t="shared" si="64"/>
        <v>0.5</v>
      </c>
      <c r="Q150" s="242">
        <v>1</v>
      </c>
      <c r="R150" s="242"/>
      <c r="S150" s="9"/>
      <c r="T150" s="11"/>
      <c r="U150" s="11"/>
      <c r="V150" s="326"/>
      <c r="W150" s="177">
        <v>14</v>
      </c>
      <c r="X150" s="119" t="s">
        <v>71</v>
      </c>
      <c r="Y150" s="23" t="s">
        <v>109</v>
      </c>
      <c r="Z150" s="154"/>
      <c r="AG150" s="35"/>
      <c r="AH150" s="35"/>
      <c r="AI150" s="35"/>
    </row>
    <row r="151" spans="2:35" ht="26.25" thickBot="1" x14ac:dyDescent="0.25">
      <c r="B151" s="289"/>
      <c r="C151" s="272"/>
      <c r="D151" s="272"/>
      <c r="E151" s="272"/>
      <c r="F151" s="272"/>
      <c r="G151" s="272"/>
      <c r="H151" s="129" t="s">
        <v>49</v>
      </c>
      <c r="I151" s="11" t="s">
        <v>54</v>
      </c>
      <c r="J151" s="11"/>
      <c r="K151" s="11" t="s">
        <v>53</v>
      </c>
      <c r="L151" s="146">
        <f>M151+P151</f>
        <v>0.5</v>
      </c>
      <c r="M151" s="128">
        <f t="shared" si="63"/>
        <v>0</v>
      </c>
      <c r="N151" s="11"/>
      <c r="O151" s="11"/>
      <c r="P151" s="128">
        <f t="shared" si="64"/>
        <v>0.5</v>
      </c>
      <c r="Q151" s="11"/>
      <c r="R151" s="11">
        <v>1</v>
      </c>
      <c r="S151" s="9"/>
      <c r="T151" s="9"/>
      <c r="U151" s="11"/>
      <c r="V151" s="326"/>
      <c r="W151" s="177">
        <v>14</v>
      </c>
      <c r="X151" s="119" t="s">
        <v>71</v>
      </c>
      <c r="Y151" s="23" t="s">
        <v>109</v>
      </c>
      <c r="Z151" s="154"/>
      <c r="AG151" s="35"/>
      <c r="AH151" s="35"/>
      <c r="AI151" s="35"/>
    </row>
    <row r="152" spans="2:35" ht="12.75" customHeight="1" x14ac:dyDescent="0.2">
      <c r="B152" s="288">
        <v>18</v>
      </c>
      <c r="C152" s="271" t="s">
        <v>64</v>
      </c>
      <c r="D152" s="271" t="s">
        <v>74</v>
      </c>
      <c r="E152" s="271" t="s">
        <v>64</v>
      </c>
      <c r="F152" s="271" t="s">
        <v>97</v>
      </c>
      <c r="G152" s="271" t="s">
        <v>9</v>
      </c>
      <c r="H152" s="274"/>
      <c r="I152" s="299"/>
      <c r="J152" s="286"/>
      <c r="K152" s="192">
        <v>16</v>
      </c>
      <c r="L152" s="180">
        <f t="shared" ref="L152:R152" si="69">SUM(L154:L160)</f>
        <v>12</v>
      </c>
      <c r="M152" s="276">
        <f t="shared" si="69"/>
        <v>6</v>
      </c>
      <c r="N152" s="276">
        <f t="shared" si="69"/>
        <v>4</v>
      </c>
      <c r="O152" s="276">
        <f t="shared" si="69"/>
        <v>2</v>
      </c>
      <c r="P152" s="276">
        <f t="shared" si="69"/>
        <v>6</v>
      </c>
      <c r="Q152" s="276">
        <f t="shared" si="69"/>
        <v>8</v>
      </c>
      <c r="R152" s="280">
        <f t="shared" si="69"/>
        <v>4</v>
      </c>
      <c r="S152" s="27">
        <f>K152-L152</f>
        <v>4</v>
      </c>
      <c r="T152" s="232">
        <f>T153/28</f>
        <v>4</v>
      </c>
      <c r="U152" s="232"/>
      <c r="V152" s="325"/>
      <c r="W152" s="176"/>
      <c r="X152" s="101"/>
      <c r="Y152" s="121"/>
      <c r="Z152" s="154"/>
      <c r="AG152" s="35"/>
      <c r="AH152" s="35"/>
      <c r="AI152" s="35"/>
    </row>
    <row r="153" spans="2:35" ht="13.5" customHeight="1" thickBot="1" x14ac:dyDescent="0.25">
      <c r="B153" s="289"/>
      <c r="C153" s="272"/>
      <c r="D153" s="272"/>
      <c r="E153" s="272"/>
      <c r="F153" s="272"/>
      <c r="G153" s="272"/>
      <c r="H153" s="285"/>
      <c r="I153" s="300"/>
      <c r="J153" s="287"/>
      <c r="K153" s="193">
        <v>448</v>
      </c>
      <c r="L153" s="233">
        <f>L152*28</f>
        <v>336</v>
      </c>
      <c r="M153" s="277"/>
      <c r="N153" s="277"/>
      <c r="O153" s="277"/>
      <c r="P153" s="277"/>
      <c r="Q153" s="277"/>
      <c r="R153" s="281"/>
      <c r="S153" s="25">
        <f>K153-L153</f>
        <v>112</v>
      </c>
      <c r="T153" s="26">
        <f>SUM(T154:T160)</f>
        <v>112</v>
      </c>
      <c r="U153" s="9"/>
      <c r="V153" s="326"/>
      <c r="W153" s="177"/>
      <c r="X153" s="117"/>
      <c r="Y153" s="118"/>
      <c r="Z153" s="154"/>
      <c r="AG153" s="35"/>
      <c r="AH153" s="35"/>
      <c r="AI153" s="35"/>
    </row>
    <row r="154" spans="2:35" ht="25.5" x14ac:dyDescent="0.2">
      <c r="B154" s="289"/>
      <c r="C154" s="272"/>
      <c r="D154" s="272"/>
      <c r="E154" s="272"/>
      <c r="F154" s="272"/>
      <c r="G154" s="272"/>
      <c r="H154" s="129" t="s">
        <v>132</v>
      </c>
      <c r="I154" s="11" t="s">
        <v>199</v>
      </c>
      <c r="J154" s="11"/>
      <c r="K154" s="11" t="s">
        <v>12</v>
      </c>
      <c r="L154" s="128">
        <f t="shared" ref="L154:L160" si="70">M154+P154</f>
        <v>2</v>
      </c>
      <c r="M154" s="128">
        <f t="shared" ref="M154:M160" si="71">IF(J154="m",(N154+O154)*2.5*W154/28,(N154+O154)*2*W154/28)</f>
        <v>2</v>
      </c>
      <c r="N154" s="11">
        <v>2</v>
      </c>
      <c r="O154" s="242"/>
      <c r="P154" s="128">
        <f t="shared" ref="P154:P160" si="72">IF(J154="m",(Q154+R154)*1.5*W154/28,(Q154+R154)*1*W154/28)</f>
        <v>0</v>
      </c>
      <c r="Q154" s="11"/>
      <c r="R154" s="11"/>
      <c r="S154" s="11" t="s">
        <v>27</v>
      </c>
      <c r="T154" s="11">
        <v>10</v>
      </c>
      <c r="U154" s="11"/>
      <c r="V154" s="326"/>
      <c r="W154" s="177">
        <v>14</v>
      </c>
      <c r="X154" s="119" t="s">
        <v>74</v>
      </c>
      <c r="Y154" s="23" t="s">
        <v>109</v>
      </c>
      <c r="Z154" s="154"/>
      <c r="AG154" s="35"/>
      <c r="AH154" s="35"/>
      <c r="AI154" s="35"/>
    </row>
    <row r="155" spans="2:35" x14ac:dyDescent="0.2">
      <c r="B155" s="289"/>
      <c r="C155" s="272"/>
      <c r="D155" s="272"/>
      <c r="E155" s="272"/>
      <c r="F155" s="272"/>
      <c r="G155" s="272"/>
      <c r="H155" s="129" t="s">
        <v>196</v>
      </c>
      <c r="I155" s="11" t="s">
        <v>32</v>
      </c>
      <c r="J155" s="11"/>
      <c r="K155" s="11" t="s">
        <v>12</v>
      </c>
      <c r="L155" s="128">
        <f t="shared" si="70"/>
        <v>2</v>
      </c>
      <c r="M155" s="128">
        <f t="shared" si="71"/>
        <v>2</v>
      </c>
      <c r="N155" s="11">
        <v>2</v>
      </c>
      <c r="O155" s="242"/>
      <c r="P155" s="128">
        <f t="shared" si="72"/>
        <v>0</v>
      </c>
      <c r="Q155" s="11"/>
      <c r="R155" s="11"/>
      <c r="S155" s="33" t="s">
        <v>28</v>
      </c>
      <c r="T155" s="33">
        <v>10</v>
      </c>
      <c r="U155" s="11"/>
      <c r="V155" s="326"/>
      <c r="W155" s="177">
        <v>14</v>
      </c>
      <c r="X155" s="119" t="s">
        <v>74</v>
      </c>
      <c r="Y155" s="23" t="s">
        <v>109</v>
      </c>
      <c r="Z155" s="154"/>
      <c r="AG155" s="35"/>
      <c r="AH155" s="35"/>
      <c r="AI155" s="35"/>
    </row>
    <row r="156" spans="2:35" ht="39.75" customHeight="1" x14ac:dyDescent="0.2">
      <c r="B156" s="289"/>
      <c r="C156" s="272"/>
      <c r="D156" s="272"/>
      <c r="E156" s="272"/>
      <c r="F156" s="272"/>
      <c r="G156" s="272"/>
      <c r="H156" s="129" t="s">
        <v>162</v>
      </c>
      <c r="I156" s="11" t="s">
        <v>104</v>
      </c>
      <c r="J156" s="11"/>
      <c r="K156" s="11" t="s">
        <v>183</v>
      </c>
      <c r="L156" s="128">
        <f t="shared" si="70"/>
        <v>2</v>
      </c>
      <c r="M156" s="128">
        <f t="shared" si="71"/>
        <v>2</v>
      </c>
      <c r="N156" s="11"/>
      <c r="O156" s="11">
        <v>2</v>
      </c>
      <c r="P156" s="128">
        <f t="shared" si="72"/>
        <v>0</v>
      </c>
      <c r="Q156" s="11"/>
      <c r="R156" s="11"/>
      <c r="S156" s="11" t="s">
        <v>30</v>
      </c>
      <c r="T156" s="11">
        <v>45</v>
      </c>
      <c r="U156" s="11"/>
      <c r="V156" s="326"/>
      <c r="W156" s="177">
        <v>14</v>
      </c>
      <c r="X156" s="119" t="s">
        <v>74</v>
      </c>
      <c r="Y156" s="23" t="s">
        <v>109</v>
      </c>
      <c r="Z156" s="154"/>
      <c r="AG156" s="35"/>
      <c r="AH156" s="35"/>
      <c r="AI156" s="35"/>
    </row>
    <row r="157" spans="2:35" ht="25.5" x14ac:dyDescent="0.2">
      <c r="B157" s="289"/>
      <c r="C157" s="272"/>
      <c r="D157" s="272"/>
      <c r="E157" s="272"/>
      <c r="F157" s="272"/>
      <c r="G157" s="272"/>
      <c r="H157" s="129" t="s">
        <v>132</v>
      </c>
      <c r="I157" s="11" t="s">
        <v>36</v>
      </c>
      <c r="J157" s="11"/>
      <c r="K157" s="11" t="s">
        <v>40</v>
      </c>
      <c r="L157" s="128">
        <f t="shared" si="70"/>
        <v>1</v>
      </c>
      <c r="M157" s="128">
        <f t="shared" si="71"/>
        <v>0</v>
      </c>
      <c r="N157" s="11"/>
      <c r="O157" s="242"/>
      <c r="P157" s="128">
        <f t="shared" si="72"/>
        <v>1</v>
      </c>
      <c r="Q157" s="11">
        <v>2</v>
      </c>
      <c r="R157" s="11"/>
      <c r="S157" s="33" t="s">
        <v>29</v>
      </c>
      <c r="T157" s="11">
        <v>30</v>
      </c>
      <c r="U157" s="11"/>
      <c r="V157" s="326"/>
      <c r="W157" s="177">
        <v>14</v>
      </c>
      <c r="X157" s="119" t="s">
        <v>74</v>
      </c>
      <c r="Y157" s="23" t="s">
        <v>109</v>
      </c>
      <c r="Z157" s="154"/>
      <c r="AG157" s="35"/>
      <c r="AH157" s="35"/>
      <c r="AI157" s="35"/>
    </row>
    <row r="158" spans="2:35" ht="25.5" x14ac:dyDescent="0.2">
      <c r="B158" s="289"/>
      <c r="C158" s="272"/>
      <c r="D158" s="272"/>
      <c r="E158" s="272"/>
      <c r="F158" s="272"/>
      <c r="G158" s="272"/>
      <c r="H158" s="129" t="s">
        <v>132</v>
      </c>
      <c r="I158" s="11" t="s">
        <v>199</v>
      </c>
      <c r="J158" s="11"/>
      <c r="K158" s="11" t="s">
        <v>40</v>
      </c>
      <c r="L158" s="128">
        <f t="shared" si="70"/>
        <v>1</v>
      </c>
      <c r="M158" s="128">
        <f t="shared" si="71"/>
        <v>0</v>
      </c>
      <c r="N158" s="11"/>
      <c r="O158" s="242"/>
      <c r="P158" s="128">
        <f t="shared" si="72"/>
        <v>1</v>
      </c>
      <c r="Q158" s="11">
        <v>2</v>
      </c>
      <c r="R158" s="11"/>
      <c r="S158" s="12" t="s">
        <v>137</v>
      </c>
      <c r="T158" s="12">
        <v>17</v>
      </c>
      <c r="U158" s="11"/>
      <c r="V158" s="326"/>
      <c r="W158" s="177">
        <v>14</v>
      </c>
      <c r="X158" s="119" t="s">
        <v>74</v>
      </c>
      <c r="Y158" s="23" t="s">
        <v>109</v>
      </c>
      <c r="Z158" s="154"/>
      <c r="AG158" s="35"/>
      <c r="AH158" s="35"/>
      <c r="AI158" s="35"/>
    </row>
    <row r="159" spans="2:35" ht="38.25" x14ac:dyDescent="0.2">
      <c r="B159" s="289"/>
      <c r="C159" s="272"/>
      <c r="D159" s="272"/>
      <c r="E159" s="272"/>
      <c r="F159" s="272"/>
      <c r="G159" s="272"/>
      <c r="H159" s="129" t="s">
        <v>142</v>
      </c>
      <c r="I159" s="11" t="s">
        <v>36</v>
      </c>
      <c r="J159" s="11"/>
      <c r="K159" s="11" t="s">
        <v>13</v>
      </c>
      <c r="L159" s="128">
        <f t="shared" si="70"/>
        <v>2</v>
      </c>
      <c r="M159" s="128">
        <f t="shared" si="71"/>
        <v>0</v>
      </c>
      <c r="N159" s="11"/>
      <c r="O159" s="11"/>
      <c r="P159" s="128">
        <f t="shared" si="72"/>
        <v>2</v>
      </c>
      <c r="Q159" s="11">
        <v>4</v>
      </c>
      <c r="R159" s="11"/>
      <c r="S159" s="9"/>
      <c r="T159" s="11"/>
      <c r="U159" s="11"/>
      <c r="V159" s="326"/>
      <c r="W159" s="177">
        <v>14</v>
      </c>
      <c r="X159" s="119" t="s">
        <v>74</v>
      </c>
      <c r="Y159" s="23" t="s">
        <v>109</v>
      </c>
      <c r="Z159" s="154"/>
      <c r="AG159" s="35"/>
      <c r="AH159" s="35"/>
      <c r="AI159" s="35"/>
    </row>
    <row r="160" spans="2:35" ht="25.5" customHeight="1" thickBot="1" x14ac:dyDescent="0.25">
      <c r="B160" s="289"/>
      <c r="C160" s="272"/>
      <c r="D160" s="272"/>
      <c r="E160" s="272"/>
      <c r="F160" s="272"/>
      <c r="G160" s="272"/>
      <c r="H160" s="129" t="s">
        <v>162</v>
      </c>
      <c r="I160" s="130" t="s">
        <v>36</v>
      </c>
      <c r="J160" s="11"/>
      <c r="K160" s="130" t="s">
        <v>13</v>
      </c>
      <c r="L160" s="128">
        <f t="shared" si="70"/>
        <v>2</v>
      </c>
      <c r="M160" s="128">
        <f t="shared" si="71"/>
        <v>0</v>
      </c>
      <c r="N160" s="130"/>
      <c r="O160" s="130"/>
      <c r="P160" s="128">
        <f t="shared" si="72"/>
        <v>2</v>
      </c>
      <c r="Q160" s="130"/>
      <c r="R160" s="130">
        <v>4</v>
      </c>
      <c r="S160" s="12"/>
      <c r="T160" s="12"/>
      <c r="U160" s="11"/>
      <c r="V160" s="326"/>
      <c r="W160" s="177">
        <v>14</v>
      </c>
      <c r="X160" s="119" t="s">
        <v>74</v>
      </c>
      <c r="Y160" s="23" t="s">
        <v>109</v>
      </c>
      <c r="Z160" s="154"/>
      <c r="AG160" s="35"/>
      <c r="AH160" s="35"/>
      <c r="AI160" s="35"/>
    </row>
    <row r="161" spans="2:35" ht="12.75" customHeight="1" x14ac:dyDescent="0.2">
      <c r="B161" s="288">
        <v>19</v>
      </c>
      <c r="C161" s="271" t="s">
        <v>64</v>
      </c>
      <c r="D161" s="271" t="s">
        <v>79</v>
      </c>
      <c r="E161" s="271" t="s">
        <v>64</v>
      </c>
      <c r="F161" s="271" t="s">
        <v>92</v>
      </c>
      <c r="G161" s="271" t="s">
        <v>9</v>
      </c>
      <c r="H161" s="274"/>
      <c r="I161" s="299"/>
      <c r="J161" s="286"/>
      <c r="K161" s="192">
        <v>16</v>
      </c>
      <c r="L161" s="180">
        <f>SUM(L163:L171)</f>
        <v>12</v>
      </c>
      <c r="M161" s="276">
        <f t="shared" ref="M161:Q161" si="73">SUM(M163:M171)</f>
        <v>8</v>
      </c>
      <c r="N161" s="276">
        <f t="shared" si="73"/>
        <v>2</v>
      </c>
      <c r="O161" s="276">
        <f t="shared" si="73"/>
        <v>6</v>
      </c>
      <c r="P161" s="276">
        <f t="shared" si="73"/>
        <v>4</v>
      </c>
      <c r="Q161" s="276">
        <f t="shared" si="73"/>
        <v>2</v>
      </c>
      <c r="R161" s="280">
        <f>SUM(R163:R171)</f>
        <v>6</v>
      </c>
      <c r="S161" s="27">
        <f>K161-L161</f>
        <v>4</v>
      </c>
      <c r="T161" s="232">
        <f>T162/28</f>
        <v>4</v>
      </c>
      <c r="U161" s="232"/>
      <c r="V161" s="325"/>
      <c r="W161" s="176"/>
      <c r="X161" s="116"/>
      <c r="Y161" s="79"/>
      <c r="Z161" s="154"/>
      <c r="AG161" s="35"/>
      <c r="AH161" s="35"/>
      <c r="AI161" s="35"/>
    </row>
    <row r="162" spans="2:35" ht="13.5" customHeight="1" thickBot="1" x14ac:dyDescent="0.25">
      <c r="B162" s="289"/>
      <c r="C162" s="272"/>
      <c r="D162" s="272"/>
      <c r="E162" s="272"/>
      <c r="F162" s="272"/>
      <c r="G162" s="272"/>
      <c r="H162" s="285"/>
      <c r="I162" s="300"/>
      <c r="J162" s="287"/>
      <c r="K162" s="193">
        <v>448</v>
      </c>
      <c r="L162" s="233">
        <f>L161*28</f>
        <v>336</v>
      </c>
      <c r="M162" s="277"/>
      <c r="N162" s="277"/>
      <c r="O162" s="277"/>
      <c r="P162" s="277"/>
      <c r="Q162" s="277"/>
      <c r="R162" s="281"/>
      <c r="S162" s="25">
        <f>K162-L162</f>
        <v>112</v>
      </c>
      <c r="T162" s="26">
        <f>SUM(T163:T171)</f>
        <v>112</v>
      </c>
      <c r="U162" s="9"/>
      <c r="V162" s="326"/>
      <c r="W162" s="177"/>
      <c r="X162" s="117"/>
      <c r="Y162" s="79"/>
      <c r="Z162" s="154"/>
      <c r="AG162" s="35"/>
      <c r="AH162" s="35"/>
      <c r="AI162" s="35"/>
    </row>
    <row r="163" spans="2:35" ht="25.5" x14ac:dyDescent="0.2">
      <c r="B163" s="289"/>
      <c r="C163" s="272"/>
      <c r="D163" s="272"/>
      <c r="E163" s="272"/>
      <c r="F163" s="272"/>
      <c r="G163" s="272"/>
      <c r="H163" s="129" t="s">
        <v>188</v>
      </c>
      <c r="I163" s="11" t="s">
        <v>221</v>
      </c>
      <c r="J163" s="11"/>
      <c r="K163" s="11" t="s">
        <v>86</v>
      </c>
      <c r="L163" s="131">
        <f t="shared" ref="L163:L171" si="74">M163+P163</f>
        <v>2</v>
      </c>
      <c r="M163" s="131">
        <f t="shared" ref="M163:M171" si="75">IF(J163="m",(N163+O163)*2.5*W163/28,(N163+O163)*2*W163/28)</f>
        <v>2</v>
      </c>
      <c r="N163" s="242"/>
      <c r="O163" s="242">
        <v>2</v>
      </c>
      <c r="P163" s="131">
        <f t="shared" ref="P163:P171" si="76">IF(J163="m",(Q163+R163)*1.5*W163/28,(Q163+R163)*1*W163/28)</f>
        <v>0</v>
      </c>
      <c r="Q163" s="242"/>
      <c r="R163" s="242"/>
      <c r="S163" s="11" t="s">
        <v>27</v>
      </c>
      <c r="T163" s="11">
        <v>10</v>
      </c>
      <c r="U163" s="11"/>
      <c r="V163" s="326"/>
      <c r="W163" s="177">
        <v>14</v>
      </c>
      <c r="X163" s="136" t="s">
        <v>79</v>
      </c>
      <c r="Y163" s="23" t="s">
        <v>109</v>
      </c>
      <c r="Z163" s="154"/>
      <c r="AG163" s="35"/>
      <c r="AH163" s="35"/>
      <c r="AI163" s="35"/>
    </row>
    <row r="164" spans="2:35" x14ac:dyDescent="0.2">
      <c r="B164" s="289"/>
      <c r="C164" s="272"/>
      <c r="D164" s="272"/>
      <c r="E164" s="272"/>
      <c r="F164" s="272"/>
      <c r="G164" s="272"/>
      <c r="H164" s="129" t="s">
        <v>197</v>
      </c>
      <c r="I164" s="11" t="s">
        <v>32</v>
      </c>
      <c r="J164" s="11"/>
      <c r="K164" s="11" t="s">
        <v>12</v>
      </c>
      <c r="L164" s="131">
        <f t="shared" si="74"/>
        <v>2</v>
      </c>
      <c r="M164" s="131">
        <f t="shared" si="75"/>
        <v>2</v>
      </c>
      <c r="N164" s="242"/>
      <c r="O164" s="242">
        <v>2</v>
      </c>
      <c r="P164" s="131">
        <f t="shared" si="76"/>
        <v>0</v>
      </c>
      <c r="Q164" s="242"/>
      <c r="R164" s="242"/>
      <c r="S164" s="33" t="s">
        <v>28</v>
      </c>
      <c r="T164" s="33">
        <v>10</v>
      </c>
      <c r="U164" s="11"/>
      <c r="V164" s="326"/>
      <c r="W164" s="177">
        <v>14</v>
      </c>
      <c r="X164" s="136" t="s">
        <v>79</v>
      </c>
      <c r="Y164" s="23" t="s">
        <v>109</v>
      </c>
      <c r="Z164" s="154"/>
      <c r="AG164" s="35"/>
      <c r="AH164" s="35"/>
      <c r="AI164" s="35"/>
    </row>
    <row r="165" spans="2:35" ht="25.5" x14ac:dyDescent="0.2">
      <c r="B165" s="289"/>
      <c r="C165" s="272"/>
      <c r="D165" s="272"/>
      <c r="E165" s="272"/>
      <c r="F165" s="272"/>
      <c r="G165" s="272"/>
      <c r="H165" s="129" t="s">
        <v>198</v>
      </c>
      <c r="I165" s="11" t="s">
        <v>32</v>
      </c>
      <c r="J165" s="11"/>
      <c r="K165" s="11" t="s">
        <v>12</v>
      </c>
      <c r="L165" s="131">
        <f t="shared" si="74"/>
        <v>2</v>
      </c>
      <c r="M165" s="131">
        <f t="shared" si="75"/>
        <v>2</v>
      </c>
      <c r="N165" s="242"/>
      <c r="O165" s="242">
        <v>2</v>
      </c>
      <c r="P165" s="131">
        <f t="shared" si="76"/>
        <v>0</v>
      </c>
      <c r="Q165" s="242"/>
      <c r="R165" s="242"/>
      <c r="S165" s="11" t="s">
        <v>30</v>
      </c>
      <c r="T165" s="11">
        <v>45</v>
      </c>
      <c r="U165" s="11"/>
      <c r="V165" s="326"/>
      <c r="W165" s="177">
        <v>14</v>
      </c>
      <c r="X165" s="136" t="s">
        <v>79</v>
      </c>
      <c r="Y165" s="23" t="s">
        <v>109</v>
      </c>
      <c r="Z165" s="154"/>
      <c r="AG165" s="35"/>
      <c r="AH165" s="35"/>
      <c r="AI165" s="35"/>
    </row>
    <row r="166" spans="2:35" ht="38.25" x14ac:dyDescent="0.2">
      <c r="B166" s="289"/>
      <c r="C166" s="272"/>
      <c r="D166" s="272"/>
      <c r="E166" s="272"/>
      <c r="F166" s="272"/>
      <c r="G166" s="272"/>
      <c r="H166" s="129" t="s">
        <v>201</v>
      </c>
      <c r="I166" s="11" t="s">
        <v>51</v>
      </c>
      <c r="J166" s="11"/>
      <c r="K166" s="11" t="s">
        <v>171</v>
      </c>
      <c r="L166" s="131">
        <f t="shared" si="74"/>
        <v>2</v>
      </c>
      <c r="M166" s="131">
        <f t="shared" si="75"/>
        <v>2</v>
      </c>
      <c r="N166" s="11">
        <v>2</v>
      </c>
      <c r="O166" s="11"/>
      <c r="P166" s="131">
        <f t="shared" si="76"/>
        <v>0</v>
      </c>
      <c r="Q166" s="11"/>
      <c r="R166" s="11"/>
      <c r="S166" s="33" t="s">
        <v>29</v>
      </c>
      <c r="T166" s="11">
        <v>30</v>
      </c>
      <c r="U166" s="11"/>
      <c r="V166" s="326"/>
      <c r="W166" s="177">
        <v>14</v>
      </c>
      <c r="X166" s="136" t="s">
        <v>79</v>
      </c>
      <c r="Y166" s="23" t="s">
        <v>109</v>
      </c>
      <c r="Z166" s="154"/>
      <c r="AG166" s="35"/>
      <c r="AH166" s="35"/>
      <c r="AI166" s="35"/>
    </row>
    <row r="167" spans="2:35" ht="38.25" x14ac:dyDescent="0.2">
      <c r="B167" s="289"/>
      <c r="C167" s="272"/>
      <c r="D167" s="272"/>
      <c r="E167" s="272"/>
      <c r="F167" s="272"/>
      <c r="G167" s="272"/>
      <c r="H167" s="129" t="s">
        <v>201</v>
      </c>
      <c r="I167" s="11" t="s">
        <v>235</v>
      </c>
      <c r="J167" s="11"/>
      <c r="K167" s="11" t="s">
        <v>46</v>
      </c>
      <c r="L167" s="131">
        <f t="shared" si="74"/>
        <v>1</v>
      </c>
      <c r="M167" s="131">
        <f t="shared" si="75"/>
        <v>0</v>
      </c>
      <c r="N167" s="11"/>
      <c r="O167" s="11"/>
      <c r="P167" s="131">
        <f t="shared" si="76"/>
        <v>1</v>
      </c>
      <c r="Q167" s="11">
        <v>2</v>
      </c>
      <c r="R167" s="11"/>
      <c r="S167" s="12" t="s">
        <v>137</v>
      </c>
      <c r="T167" s="12">
        <v>17</v>
      </c>
      <c r="U167" s="11"/>
      <c r="V167" s="326"/>
      <c r="W167" s="177">
        <v>14</v>
      </c>
      <c r="X167" s="136" t="s">
        <v>79</v>
      </c>
      <c r="Y167" s="23" t="s">
        <v>109</v>
      </c>
      <c r="Z167" s="154"/>
      <c r="AG167" s="35"/>
      <c r="AH167" s="35"/>
      <c r="AI167" s="35"/>
    </row>
    <row r="168" spans="2:35" x14ac:dyDescent="0.2">
      <c r="B168" s="289"/>
      <c r="C168" s="272"/>
      <c r="D168" s="272"/>
      <c r="E168" s="272"/>
      <c r="F168" s="272"/>
      <c r="G168" s="272"/>
      <c r="H168" s="255" t="s">
        <v>198</v>
      </c>
      <c r="I168" s="242" t="s">
        <v>32</v>
      </c>
      <c r="J168" s="242"/>
      <c r="K168" s="11" t="s">
        <v>40</v>
      </c>
      <c r="L168" s="131">
        <f>M168+P168</f>
        <v>0.5</v>
      </c>
      <c r="M168" s="131">
        <f t="shared" si="75"/>
        <v>0</v>
      </c>
      <c r="N168" s="11"/>
      <c r="O168" s="11"/>
      <c r="P168" s="131">
        <f t="shared" si="76"/>
        <v>0.5</v>
      </c>
      <c r="Q168" s="11"/>
      <c r="R168" s="11">
        <v>1</v>
      </c>
      <c r="S168" s="12"/>
      <c r="T168" s="12"/>
      <c r="U168" s="11"/>
      <c r="V168" s="326"/>
      <c r="W168" s="177">
        <v>14</v>
      </c>
      <c r="X168" s="136" t="s">
        <v>79</v>
      </c>
      <c r="Y168" s="23" t="s">
        <v>109</v>
      </c>
      <c r="Z168" s="154"/>
      <c r="AG168" s="35"/>
      <c r="AH168" s="35"/>
      <c r="AI168" s="35"/>
    </row>
    <row r="169" spans="2:35" x14ac:dyDescent="0.2">
      <c r="B169" s="289"/>
      <c r="C169" s="272"/>
      <c r="D169" s="272"/>
      <c r="E169" s="272"/>
      <c r="F169" s="272"/>
      <c r="G169" s="272"/>
      <c r="H169" s="129" t="s">
        <v>188</v>
      </c>
      <c r="I169" s="11" t="s">
        <v>32</v>
      </c>
      <c r="J169" s="11"/>
      <c r="K169" s="11" t="s">
        <v>60</v>
      </c>
      <c r="L169" s="131">
        <f t="shared" si="74"/>
        <v>1</v>
      </c>
      <c r="M169" s="131">
        <f t="shared" si="75"/>
        <v>0</v>
      </c>
      <c r="N169" s="11"/>
      <c r="O169" s="11"/>
      <c r="P169" s="131">
        <f t="shared" si="76"/>
        <v>1</v>
      </c>
      <c r="Q169" s="11"/>
      <c r="R169" s="11">
        <v>2</v>
      </c>
      <c r="S169" s="12"/>
      <c r="T169" s="12"/>
      <c r="U169" s="11"/>
      <c r="V169" s="326"/>
      <c r="W169" s="177">
        <v>14</v>
      </c>
      <c r="X169" s="136" t="s">
        <v>79</v>
      </c>
      <c r="Y169" s="23" t="s">
        <v>109</v>
      </c>
      <c r="Z169" s="154"/>
      <c r="AG169" s="35"/>
      <c r="AH169" s="35"/>
      <c r="AI169" s="35"/>
    </row>
    <row r="170" spans="2:35" x14ac:dyDescent="0.2">
      <c r="B170" s="289"/>
      <c r="C170" s="272"/>
      <c r="D170" s="272"/>
      <c r="E170" s="272"/>
      <c r="F170" s="272"/>
      <c r="G170" s="272"/>
      <c r="H170" s="129" t="s">
        <v>188</v>
      </c>
      <c r="I170" s="11" t="s">
        <v>36</v>
      </c>
      <c r="J170" s="11"/>
      <c r="K170" s="11" t="s">
        <v>60</v>
      </c>
      <c r="L170" s="131">
        <f t="shared" si="74"/>
        <v>1</v>
      </c>
      <c r="M170" s="131">
        <f t="shared" si="75"/>
        <v>0</v>
      </c>
      <c r="N170" s="11"/>
      <c r="O170" s="11"/>
      <c r="P170" s="131">
        <f t="shared" si="76"/>
        <v>1</v>
      </c>
      <c r="Q170" s="11"/>
      <c r="R170" s="11">
        <v>2</v>
      </c>
      <c r="S170" s="12"/>
      <c r="T170" s="12"/>
      <c r="U170" s="11"/>
      <c r="V170" s="326"/>
      <c r="W170" s="177">
        <v>14</v>
      </c>
      <c r="X170" s="136" t="s">
        <v>79</v>
      </c>
      <c r="Y170" s="23" t="s">
        <v>109</v>
      </c>
      <c r="Z170" s="154"/>
      <c r="AG170" s="35"/>
      <c r="AH170" s="35"/>
      <c r="AI170" s="35"/>
    </row>
    <row r="171" spans="2:35" ht="13.5" thickBot="1" x14ac:dyDescent="0.25">
      <c r="B171" s="289"/>
      <c r="C171" s="272"/>
      <c r="D171" s="272"/>
      <c r="E171" s="272"/>
      <c r="F171" s="272"/>
      <c r="G171" s="272"/>
      <c r="H171" s="129" t="s">
        <v>188</v>
      </c>
      <c r="I171" s="11" t="s">
        <v>54</v>
      </c>
      <c r="J171" s="11"/>
      <c r="K171" s="11" t="s">
        <v>60</v>
      </c>
      <c r="L171" s="131">
        <f t="shared" si="74"/>
        <v>0.5</v>
      </c>
      <c r="M171" s="131">
        <f t="shared" si="75"/>
        <v>0</v>
      </c>
      <c r="N171" s="11"/>
      <c r="O171" s="11"/>
      <c r="P171" s="131">
        <f t="shared" si="76"/>
        <v>0.5</v>
      </c>
      <c r="Q171" s="11"/>
      <c r="R171" s="11">
        <v>1</v>
      </c>
      <c r="S171" s="10"/>
      <c r="T171" s="10"/>
      <c r="U171" s="11"/>
      <c r="V171" s="326"/>
      <c r="W171" s="177">
        <v>14</v>
      </c>
      <c r="X171" s="136" t="s">
        <v>79</v>
      </c>
      <c r="Y171" s="23" t="s">
        <v>109</v>
      </c>
      <c r="Z171" s="154"/>
      <c r="AG171" s="35"/>
      <c r="AH171" s="35"/>
      <c r="AI171" s="35"/>
    </row>
    <row r="172" spans="2:35" ht="12.75" customHeight="1" x14ac:dyDescent="0.2">
      <c r="B172" s="288">
        <v>20</v>
      </c>
      <c r="C172" s="271" t="s">
        <v>64</v>
      </c>
      <c r="D172" s="271" t="s">
        <v>80</v>
      </c>
      <c r="E172" s="271" t="s">
        <v>64</v>
      </c>
      <c r="F172" s="271" t="s">
        <v>97</v>
      </c>
      <c r="G172" s="271" t="s">
        <v>9</v>
      </c>
      <c r="H172" s="274"/>
      <c r="I172" s="299"/>
      <c r="J172" s="286"/>
      <c r="K172" s="192">
        <v>16</v>
      </c>
      <c r="L172" s="180">
        <f t="shared" ref="L172:R172" si="77">SUM(L174:L178)</f>
        <v>10</v>
      </c>
      <c r="M172" s="276">
        <f t="shared" si="77"/>
        <v>8</v>
      </c>
      <c r="N172" s="276">
        <f t="shared" si="77"/>
        <v>2</v>
      </c>
      <c r="O172" s="276">
        <f t="shared" si="77"/>
        <v>6</v>
      </c>
      <c r="P172" s="276">
        <f t="shared" si="77"/>
        <v>2</v>
      </c>
      <c r="Q172" s="276">
        <f t="shared" si="77"/>
        <v>1</v>
      </c>
      <c r="R172" s="280">
        <f t="shared" si="77"/>
        <v>3</v>
      </c>
      <c r="S172" s="27">
        <f>K172-L172</f>
        <v>6</v>
      </c>
      <c r="T172" s="232">
        <f>T173/28</f>
        <v>6</v>
      </c>
      <c r="U172" s="232"/>
      <c r="V172" s="325"/>
      <c r="W172" s="176"/>
      <c r="X172" s="101"/>
      <c r="Y172" s="121"/>
      <c r="Z172" s="154"/>
      <c r="AG172" s="35"/>
      <c r="AH172" s="35"/>
      <c r="AI172" s="35"/>
    </row>
    <row r="173" spans="2:35" ht="13.5" thickBot="1" x14ac:dyDescent="0.25">
      <c r="B173" s="289"/>
      <c r="C173" s="272"/>
      <c r="D173" s="272"/>
      <c r="E173" s="272"/>
      <c r="F173" s="272"/>
      <c r="G173" s="272"/>
      <c r="H173" s="285"/>
      <c r="I173" s="300"/>
      <c r="J173" s="287"/>
      <c r="K173" s="193">
        <v>448</v>
      </c>
      <c r="L173" s="233">
        <f>L172*28</f>
        <v>280</v>
      </c>
      <c r="M173" s="277"/>
      <c r="N173" s="277"/>
      <c r="O173" s="277"/>
      <c r="P173" s="277"/>
      <c r="Q173" s="277"/>
      <c r="R173" s="281"/>
      <c r="S173" s="25">
        <f>K173-L173</f>
        <v>168</v>
      </c>
      <c r="T173" s="26">
        <f>SUM(T174:T178)</f>
        <v>168</v>
      </c>
      <c r="U173" s="9"/>
      <c r="V173" s="326"/>
      <c r="W173" s="177"/>
      <c r="X173" s="117"/>
      <c r="Y173" s="118"/>
      <c r="Z173" s="154"/>
      <c r="AG173" s="35"/>
      <c r="AH173" s="35"/>
      <c r="AI173" s="35"/>
    </row>
    <row r="174" spans="2:35" x14ac:dyDescent="0.2">
      <c r="B174" s="289"/>
      <c r="C174" s="272"/>
      <c r="D174" s="272"/>
      <c r="E174" s="272"/>
      <c r="F174" s="272"/>
      <c r="G174" s="272"/>
      <c r="H174" s="254" t="s">
        <v>231</v>
      </c>
      <c r="I174" s="11" t="s">
        <v>32</v>
      </c>
      <c r="J174" s="11"/>
      <c r="K174" s="11" t="s">
        <v>16</v>
      </c>
      <c r="L174" s="131">
        <f t="shared" ref="L174:L177" si="78">M174+P174</f>
        <v>2</v>
      </c>
      <c r="M174" s="128">
        <f>IF(J174="m",(N174+O174)*2.5*W175/28,(N174+O174)*2*W174/28)</f>
        <v>2</v>
      </c>
      <c r="N174" s="11"/>
      <c r="O174" s="11">
        <v>2</v>
      </c>
      <c r="P174" s="128">
        <f>IF(J174="m",(Q174+R174)*1.5*W175/28,(Q174+R174)*1*W174/28)</f>
        <v>0</v>
      </c>
      <c r="Q174" s="11"/>
      <c r="R174" s="11"/>
      <c r="S174" s="11" t="s">
        <v>27</v>
      </c>
      <c r="T174" s="11">
        <v>36</v>
      </c>
      <c r="U174" s="11"/>
      <c r="V174" s="326"/>
      <c r="W174" s="177">
        <v>14</v>
      </c>
      <c r="X174" s="136" t="s">
        <v>80</v>
      </c>
      <c r="Y174" s="23" t="s">
        <v>109</v>
      </c>
      <c r="Z174" s="154"/>
      <c r="AG174" s="35"/>
      <c r="AH174" s="35"/>
      <c r="AI174" s="35"/>
    </row>
    <row r="175" spans="2:35" x14ac:dyDescent="0.2">
      <c r="B175" s="289"/>
      <c r="C175" s="272"/>
      <c r="D175" s="272"/>
      <c r="E175" s="272"/>
      <c r="F175" s="272"/>
      <c r="G175" s="272"/>
      <c r="H175" s="254" t="s">
        <v>232</v>
      </c>
      <c r="I175" s="11" t="s">
        <v>32</v>
      </c>
      <c r="J175" s="11"/>
      <c r="K175" s="11" t="s">
        <v>46</v>
      </c>
      <c r="L175" s="131">
        <f t="shared" si="78"/>
        <v>2.5</v>
      </c>
      <c r="M175" s="128">
        <f t="shared" ref="M175:M177" si="79">IF(J175="m",(N175+O175)*2.5*W176/28,(N175+O175)*2*W175/28)</f>
        <v>2</v>
      </c>
      <c r="N175" s="11">
        <v>2</v>
      </c>
      <c r="O175" s="11"/>
      <c r="P175" s="128">
        <f t="shared" ref="P175:P177" si="80">IF(J175="m",(Q175+R175)*1.5*W176/28,(Q175+R175)*1*W175/28)</f>
        <v>0.5</v>
      </c>
      <c r="Q175" s="11">
        <v>1</v>
      </c>
      <c r="R175" s="11"/>
      <c r="S175" s="33" t="s">
        <v>28</v>
      </c>
      <c r="T175" s="33">
        <v>10</v>
      </c>
      <c r="U175" s="11"/>
      <c r="V175" s="326"/>
      <c r="W175" s="177">
        <v>14</v>
      </c>
      <c r="X175" s="136" t="s">
        <v>80</v>
      </c>
      <c r="Y175" s="23" t="s">
        <v>109</v>
      </c>
      <c r="Z175" s="154"/>
      <c r="AG175" s="35"/>
      <c r="AH175" s="35"/>
      <c r="AI175" s="35"/>
    </row>
    <row r="176" spans="2:35" ht="25.5" x14ac:dyDescent="0.2">
      <c r="B176" s="289"/>
      <c r="C176" s="272"/>
      <c r="D176" s="272"/>
      <c r="E176" s="272"/>
      <c r="F176" s="272"/>
      <c r="G176" s="272"/>
      <c r="H176" s="254" t="s">
        <v>233</v>
      </c>
      <c r="I176" s="11" t="s">
        <v>32</v>
      </c>
      <c r="J176" s="11"/>
      <c r="K176" s="11" t="s">
        <v>46</v>
      </c>
      <c r="L176" s="131">
        <f t="shared" si="78"/>
        <v>3</v>
      </c>
      <c r="M176" s="128">
        <f t="shared" si="79"/>
        <v>2</v>
      </c>
      <c r="N176" s="11"/>
      <c r="O176" s="11">
        <v>2</v>
      </c>
      <c r="P176" s="128">
        <f t="shared" si="80"/>
        <v>1</v>
      </c>
      <c r="Q176" s="11"/>
      <c r="R176" s="11">
        <v>2</v>
      </c>
      <c r="S176" s="11" t="s">
        <v>30</v>
      </c>
      <c r="T176" s="11">
        <v>45</v>
      </c>
      <c r="U176" s="11"/>
      <c r="V176" s="326"/>
      <c r="W176" s="177">
        <v>14</v>
      </c>
      <c r="X176" s="136" t="s">
        <v>80</v>
      </c>
      <c r="Y176" s="23" t="s">
        <v>109</v>
      </c>
      <c r="Z176" s="154"/>
      <c r="AG176" s="35"/>
      <c r="AH176" s="35"/>
      <c r="AI176" s="35"/>
    </row>
    <row r="177" spans="2:35" ht="25.5" x14ac:dyDescent="0.2">
      <c r="B177" s="289"/>
      <c r="C177" s="272"/>
      <c r="D177" s="272"/>
      <c r="E177" s="272"/>
      <c r="F177" s="272"/>
      <c r="G177" s="272"/>
      <c r="H177" s="129" t="s">
        <v>220</v>
      </c>
      <c r="I177" s="130" t="s">
        <v>32</v>
      </c>
      <c r="J177" s="11"/>
      <c r="K177" s="130" t="s">
        <v>60</v>
      </c>
      <c r="L177" s="131">
        <f t="shared" si="78"/>
        <v>2.5</v>
      </c>
      <c r="M177" s="128">
        <f t="shared" si="79"/>
        <v>2</v>
      </c>
      <c r="N177" s="11"/>
      <c r="O177" s="11">
        <v>2</v>
      </c>
      <c r="P177" s="128">
        <f t="shared" si="80"/>
        <v>0.5</v>
      </c>
      <c r="Q177" s="11"/>
      <c r="R177" s="11">
        <v>1</v>
      </c>
      <c r="S177" s="33" t="s">
        <v>29</v>
      </c>
      <c r="T177" s="11">
        <v>30</v>
      </c>
      <c r="U177" s="9"/>
      <c r="V177" s="326"/>
      <c r="W177" s="177">
        <v>14</v>
      </c>
      <c r="X177" s="136" t="s">
        <v>80</v>
      </c>
      <c r="Y177" s="23" t="s">
        <v>109</v>
      </c>
      <c r="Z177" s="154"/>
      <c r="AG177" s="35"/>
      <c r="AH177" s="35"/>
      <c r="AI177" s="35"/>
    </row>
    <row r="178" spans="2:35" ht="13.5" thickBot="1" x14ac:dyDescent="0.25">
      <c r="B178" s="289"/>
      <c r="C178" s="272"/>
      <c r="D178" s="272"/>
      <c r="E178" s="272"/>
      <c r="F178" s="272"/>
      <c r="G178" s="272"/>
      <c r="H178" s="200"/>
      <c r="I178" s="201"/>
      <c r="J178" s="201"/>
      <c r="K178" s="9"/>
      <c r="L178" s="202"/>
      <c r="M178" s="203"/>
      <c r="N178" s="9"/>
      <c r="O178" s="9"/>
      <c r="P178" s="202"/>
      <c r="Q178" s="9"/>
      <c r="R178" s="9"/>
      <c r="S178" s="12" t="s">
        <v>137</v>
      </c>
      <c r="T178" s="12">
        <v>47</v>
      </c>
      <c r="U178" s="9"/>
      <c r="V178" s="326"/>
      <c r="W178" s="177">
        <v>14</v>
      </c>
      <c r="X178" s="136" t="s">
        <v>80</v>
      </c>
      <c r="Y178" s="23" t="s">
        <v>109</v>
      </c>
      <c r="Z178" s="154"/>
      <c r="AG178" s="35"/>
      <c r="AH178" s="35"/>
      <c r="AI178" s="35"/>
    </row>
    <row r="179" spans="2:35" ht="12.75" customHeight="1" x14ac:dyDescent="0.2">
      <c r="B179" s="288">
        <v>21</v>
      </c>
      <c r="C179" s="271" t="s">
        <v>64</v>
      </c>
      <c r="D179" s="271" t="s">
        <v>81</v>
      </c>
      <c r="E179" s="271" t="s">
        <v>64</v>
      </c>
      <c r="F179" s="271" t="s">
        <v>92</v>
      </c>
      <c r="G179" s="271" t="s">
        <v>9</v>
      </c>
      <c r="H179" s="274"/>
      <c r="I179" s="299"/>
      <c r="J179" s="286"/>
      <c r="K179" s="192">
        <v>16</v>
      </c>
      <c r="L179" s="180">
        <f t="shared" ref="L179:R179" si="81">SUM(L181:L186)</f>
        <v>11.5</v>
      </c>
      <c r="M179" s="276">
        <f t="shared" si="81"/>
        <v>7</v>
      </c>
      <c r="N179" s="276">
        <f t="shared" si="81"/>
        <v>2</v>
      </c>
      <c r="O179" s="276">
        <f t="shared" si="81"/>
        <v>5</v>
      </c>
      <c r="P179" s="276">
        <f t="shared" si="81"/>
        <v>4.5</v>
      </c>
      <c r="Q179" s="276">
        <f t="shared" si="81"/>
        <v>2</v>
      </c>
      <c r="R179" s="280">
        <f t="shared" si="81"/>
        <v>7</v>
      </c>
      <c r="S179" s="27">
        <f>K179-L179</f>
        <v>4.5</v>
      </c>
      <c r="T179" s="232">
        <f>T180/28</f>
        <v>4.5</v>
      </c>
      <c r="U179" s="232"/>
      <c r="V179" s="325"/>
      <c r="W179" s="176"/>
      <c r="X179" s="101"/>
      <c r="Y179" s="78"/>
      <c r="Z179" s="154"/>
      <c r="AG179" s="35"/>
      <c r="AH179" s="35"/>
      <c r="AI179" s="35"/>
    </row>
    <row r="180" spans="2:35" ht="13.5" customHeight="1" thickBot="1" x14ac:dyDescent="0.25">
      <c r="B180" s="294"/>
      <c r="C180" s="273"/>
      <c r="D180" s="273"/>
      <c r="E180" s="272"/>
      <c r="F180" s="272"/>
      <c r="G180" s="272"/>
      <c r="H180" s="285"/>
      <c r="I180" s="300"/>
      <c r="J180" s="287"/>
      <c r="K180" s="193">
        <v>448</v>
      </c>
      <c r="L180" s="233">
        <f>L179*28</f>
        <v>322</v>
      </c>
      <c r="M180" s="277"/>
      <c r="N180" s="277"/>
      <c r="O180" s="277"/>
      <c r="P180" s="277"/>
      <c r="Q180" s="277"/>
      <c r="R180" s="281"/>
      <c r="S180" s="25">
        <f>K180-L180</f>
        <v>126</v>
      </c>
      <c r="T180" s="26">
        <f>SUM(T181:T185)</f>
        <v>126</v>
      </c>
      <c r="U180" s="9"/>
      <c r="V180" s="326"/>
      <c r="W180" s="177"/>
      <c r="X180" s="117"/>
      <c r="Y180" s="79"/>
      <c r="Z180" s="154"/>
      <c r="AG180" s="35"/>
      <c r="AH180" s="35"/>
      <c r="AI180" s="35"/>
    </row>
    <row r="181" spans="2:35" x14ac:dyDescent="0.2">
      <c r="B181" s="294"/>
      <c r="C181" s="273"/>
      <c r="D181" s="273"/>
      <c r="E181" s="272"/>
      <c r="F181" s="272"/>
      <c r="G181" s="272"/>
      <c r="H181" s="129" t="s">
        <v>222</v>
      </c>
      <c r="I181" s="11" t="s">
        <v>32</v>
      </c>
      <c r="J181" s="11"/>
      <c r="K181" s="11" t="s">
        <v>60</v>
      </c>
      <c r="L181" s="131">
        <f>M181+P181</f>
        <v>4</v>
      </c>
      <c r="M181" s="131">
        <f>IF(J181="m",(N181+O181)*2.5*W181/28,(N181+O181)*2*W181/28)</f>
        <v>3</v>
      </c>
      <c r="N181" s="11"/>
      <c r="O181" s="11">
        <v>3</v>
      </c>
      <c r="P181" s="131">
        <f>IF(J181="m",(Q181+R181)*1.5*W181/28,(Q181+R181)*1*W181/28)</f>
        <v>1</v>
      </c>
      <c r="Q181" s="11"/>
      <c r="R181" s="11">
        <v>2</v>
      </c>
      <c r="S181" s="11" t="s">
        <v>27</v>
      </c>
      <c r="T181" s="11">
        <v>24</v>
      </c>
      <c r="U181" s="11"/>
      <c r="V181" s="326"/>
      <c r="W181" s="177">
        <v>14</v>
      </c>
      <c r="X181" s="136" t="s">
        <v>81</v>
      </c>
      <c r="Y181" s="23" t="s">
        <v>109</v>
      </c>
      <c r="Z181" s="154"/>
      <c r="AG181" s="35"/>
      <c r="AH181" s="35"/>
      <c r="AI181" s="35"/>
    </row>
    <row r="182" spans="2:35" x14ac:dyDescent="0.2">
      <c r="B182" s="294"/>
      <c r="C182" s="273"/>
      <c r="D182" s="273"/>
      <c r="E182" s="272"/>
      <c r="F182" s="272"/>
      <c r="G182" s="272"/>
      <c r="H182" s="254" t="s">
        <v>223</v>
      </c>
      <c r="I182" s="130" t="s">
        <v>32</v>
      </c>
      <c r="J182" s="11"/>
      <c r="K182" s="130" t="s">
        <v>60</v>
      </c>
      <c r="L182" s="131">
        <f t="shared" ref="L182:L186" si="82">M182+P182</f>
        <v>3</v>
      </c>
      <c r="M182" s="131">
        <f t="shared" ref="M182:M186" si="83">IF(J182="m",(N182+O182)*2.5*W182/28,(N182+O182)*2*W182/28)</f>
        <v>2</v>
      </c>
      <c r="N182" s="11"/>
      <c r="O182" s="11">
        <v>2</v>
      </c>
      <c r="P182" s="131">
        <f t="shared" ref="P182:P186" si="84">IF(J182="m",(Q182+R182)*1.5*W182/28,(Q182+R182)*1*W182/28)</f>
        <v>1</v>
      </c>
      <c r="Q182" s="11"/>
      <c r="R182" s="11">
        <v>2</v>
      </c>
      <c r="S182" s="33" t="s">
        <v>28</v>
      </c>
      <c r="T182" s="33">
        <v>10</v>
      </c>
      <c r="U182" s="11"/>
      <c r="V182" s="326"/>
      <c r="W182" s="177">
        <v>14</v>
      </c>
      <c r="X182" s="136" t="s">
        <v>81</v>
      </c>
      <c r="Y182" s="23" t="s">
        <v>109</v>
      </c>
      <c r="Z182" s="154"/>
      <c r="AG182" s="35"/>
      <c r="AH182" s="35"/>
      <c r="AI182" s="35"/>
    </row>
    <row r="183" spans="2:35" ht="25.5" x14ac:dyDescent="0.2">
      <c r="B183" s="294"/>
      <c r="C183" s="273"/>
      <c r="D183" s="273"/>
      <c r="E183" s="272"/>
      <c r="F183" s="272"/>
      <c r="G183" s="272"/>
      <c r="H183" s="268" t="s">
        <v>231</v>
      </c>
      <c r="I183" s="13" t="s">
        <v>32</v>
      </c>
      <c r="J183" s="13"/>
      <c r="K183" s="13" t="s">
        <v>46</v>
      </c>
      <c r="L183" s="146">
        <f t="shared" si="82"/>
        <v>1</v>
      </c>
      <c r="M183" s="146">
        <f t="shared" si="83"/>
        <v>0</v>
      </c>
      <c r="N183" s="13"/>
      <c r="O183" s="13"/>
      <c r="P183" s="146">
        <f t="shared" si="84"/>
        <v>1</v>
      </c>
      <c r="Q183" s="13"/>
      <c r="R183" s="13">
        <v>2</v>
      </c>
      <c r="S183" s="11" t="s">
        <v>30</v>
      </c>
      <c r="T183" s="11">
        <v>45</v>
      </c>
      <c r="U183" s="13"/>
      <c r="V183" s="326"/>
      <c r="W183" s="177">
        <v>14</v>
      </c>
      <c r="X183" s="136" t="s">
        <v>81</v>
      </c>
      <c r="Y183" s="23" t="s">
        <v>109</v>
      </c>
      <c r="Z183" s="154"/>
      <c r="AG183" s="35"/>
      <c r="AH183" s="35"/>
      <c r="AI183" s="35"/>
    </row>
    <row r="184" spans="2:35" ht="25.5" x14ac:dyDescent="0.2">
      <c r="B184" s="294"/>
      <c r="C184" s="273"/>
      <c r="D184" s="273"/>
      <c r="E184" s="272"/>
      <c r="F184" s="272"/>
      <c r="G184" s="272"/>
      <c r="H184" s="254" t="s">
        <v>243</v>
      </c>
      <c r="I184" s="130" t="s">
        <v>32</v>
      </c>
      <c r="J184" s="11"/>
      <c r="K184" s="130" t="s">
        <v>16</v>
      </c>
      <c r="L184" s="131">
        <f t="shared" si="82"/>
        <v>2</v>
      </c>
      <c r="M184" s="131">
        <f t="shared" si="83"/>
        <v>2</v>
      </c>
      <c r="N184" s="11">
        <v>2</v>
      </c>
      <c r="O184" s="11"/>
      <c r="P184" s="131">
        <f t="shared" si="84"/>
        <v>0</v>
      </c>
      <c r="Q184" s="11"/>
      <c r="R184" s="11"/>
      <c r="S184" s="33" t="s">
        <v>29</v>
      </c>
      <c r="T184" s="11">
        <v>30</v>
      </c>
      <c r="U184" s="9"/>
      <c r="V184" s="326"/>
      <c r="W184" s="177">
        <v>14</v>
      </c>
      <c r="X184" s="136" t="s">
        <v>81</v>
      </c>
      <c r="Y184" s="23" t="s">
        <v>109</v>
      </c>
      <c r="Z184" s="154"/>
      <c r="AG184" s="35"/>
      <c r="AH184" s="35"/>
      <c r="AI184" s="35"/>
    </row>
    <row r="185" spans="2:35" x14ac:dyDescent="0.2">
      <c r="B185" s="294"/>
      <c r="C185" s="273"/>
      <c r="D185" s="273"/>
      <c r="E185" s="272"/>
      <c r="F185" s="272"/>
      <c r="G185" s="272"/>
      <c r="H185" s="254" t="s">
        <v>243</v>
      </c>
      <c r="I185" s="130" t="s">
        <v>32</v>
      </c>
      <c r="J185" s="11"/>
      <c r="K185" s="130" t="s">
        <v>46</v>
      </c>
      <c r="L185" s="131">
        <f t="shared" si="82"/>
        <v>1</v>
      </c>
      <c r="M185" s="131">
        <f t="shared" si="83"/>
        <v>0</v>
      </c>
      <c r="N185" s="242"/>
      <c r="O185" s="242"/>
      <c r="P185" s="131">
        <f t="shared" si="84"/>
        <v>1</v>
      </c>
      <c r="Q185" s="11">
        <v>2</v>
      </c>
      <c r="R185" s="11"/>
      <c r="S185" s="12" t="s">
        <v>137</v>
      </c>
      <c r="T185" s="12">
        <v>17</v>
      </c>
      <c r="U185" s="9"/>
      <c r="V185" s="326"/>
      <c r="W185" s="177">
        <v>14</v>
      </c>
      <c r="X185" s="136" t="s">
        <v>81</v>
      </c>
      <c r="Y185" s="23" t="s">
        <v>109</v>
      </c>
      <c r="Z185" s="154"/>
      <c r="AG185" s="35"/>
      <c r="AH185" s="35"/>
      <c r="AI185" s="35"/>
    </row>
    <row r="186" spans="2:35" ht="26.25" thickBot="1" x14ac:dyDescent="0.25">
      <c r="B186" s="294"/>
      <c r="C186" s="273"/>
      <c r="D186" s="273"/>
      <c r="E186" s="272"/>
      <c r="F186" s="272"/>
      <c r="G186" s="272"/>
      <c r="H186" s="129" t="s">
        <v>49</v>
      </c>
      <c r="I186" s="11" t="s">
        <v>32</v>
      </c>
      <c r="J186" s="11"/>
      <c r="K186" s="130" t="s">
        <v>53</v>
      </c>
      <c r="L186" s="131">
        <f t="shared" si="82"/>
        <v>0.5</v>
      </c>
      <c r="M186" s="131">
        <f t="shared" si="83"/>
        <v>0</v>
      </c>
      <c r="N186" s="11"/>
      <c r="O186" s="11"/>
      <c r="P186" s="131">
        <f t="shared" si="84"/>
        <v>0.5</v>
      </c>
      <c r="Q186" s="11"/>
      <c r="R186" s="11">
        <v>1</v>
      </c>
      <c r="S186" s="9"/>
      <c r="T186" s="9"/>
      <c r="U186" s="9"/>
      <c r="V186" s="326"/>
      <c r="W186" s="12">
        <v>14</v>
      </c>
      <c r="X186" s="166" t="s">
        <v>81</v>
      </c>
      <c r="Y186" s="23" t="s">
        <v>109</v>
      </c>
      <c r="Z186" s="154"/>
      <c r="AG186" s="35"/>
      <c r="AH186" s="35"/>
      <c r="AI186" s="35"/>
    </row>
    <row r="187" spans="2:35" ht="13.5" customHeight="1" x14ac:dyDescent="0.2">
      <c r="B187" s="288">
        <v>22</v>
      </c>
      <c r="C187" s="271" t="s">
        <v>64</v>
      </c>
      <c r="D187" s="271" t="s">
        <v>102</v>
      </c>
      <c r="E187" s="271" t="s">
        <v>64</v>
      </c>
      <c r="F187" s="271" t="s">
        <v>121</v>
      </c>
      <c r="G187" s="271" t="s">
        <v>9</v>
      </c>
      <c r="H187" s="274"/>
      <c r="I187" s="299"/>
      <c r="J187" s="286"/>
      <c r="K187" s="192">
        <v>16</v>
      </c>
      <c r="L187" s="180">
        <f t="shared" ref="L187:R187" si="85">SUM(L189:L199)</f>
        <v>12</v>
      </c>
      <c r="M187" s="276">
        <f t="shared" si="85"/>
        <v>4</v>
      </c>
      <c r="N187" s="276">
        <f t="shared" si="85"/>
        <v>0</v>
      </c>
      <c r="O187" s="276">
        <f t="shared" si="85"/>
        <v>4</v>
      </c>
      <c r="P187" s="276">
        <f t="shared" si="85"/>
        <v>8</v>
      </c>
      <c r="Q187" s="276">
        <f t="shared" si="85"/>
        <v>0</v>
      </c>
      <c r="R187" s="280">
        <f t="shared" si="85"/>
        <v>16</v>
      </c>
      <c r="S187" s="27">
        <f>K187-L187</f>
        <v>4</v>
      </c>
      <c r="T187" s="232">
        <f>T188/28</f>
        <v>4</v>
      </c>
      <c r="U187" s="232"/>
      <c r="V187" s="325"/>
      <c r="W187" s="176"/>
      <c r="X187" s="101"/>
      <c r="Y187" s="78"/>
      <c r="Z187" s="154"/>
      <c r="AG187" s="35"/>
      <c r="AH187" s="35"/>
      <c r="AI187" s="35"/>
    </row>
    <row r="188" spans="2:35" ht="13.5" customHeight="1" thickBot="1" x14ac:dyDescent="0.25">
      <c r="B188" s="289"/>
      <c r="C188" s="272"/>
      <c r="D188" s="273"/>
      <c r="E188" s="272"/>
      <c r="F188" s="272"/>
      <c r="G188" s="273"/>
      <c r="H188" s="275"/>
      <c r="I188" s="313"/>
      <c r="J188" s="298"/>
      <c r="K188" s="193">
        <v>448</v>
      </c>
      <c r="L188" s="233">
        <f>L187*28</f>
        <v>336</v>
      </c>
      <c r="M188" s="277"/>
      <c r="N188" s="277"/>
      <c r="O188" s="277"/>
      <c r="P188" s="277"/>
      <c r="Q188" s="277"/>
      <c r="R188" s="281"/>
      <c r="S188" s="25">
        <f>K188-L188</f>
        <v>112</v>
      </c>
      <c r="T188" s="26">
        <f>SUM(T189:T199)</f>
        <v>112</v>
      </c>
      <c r="U188" s="9"/>
      <c r="V188" s="326"/>
      <c r="W188" s="177"/>
      <c r="X188" s="116"/>
      <c r="Y188" s="79"/>
      <c r="Z188" s="154"/>
      <c r="AG188" s="35"/>
      <c r="AH188" s="35"/>
      <c r="AI188" s="35"/>
    </row>
    <row r="189" spans="2:35" ht="44.25" customHeight="1" x14ac:dyDescent="0.2">
      <c r="B189" s="289"/>
      <c r="C189" s="272"/>
      <c r="D189" s="273"/>
      <c r="E189" s="272"/>
      <c r="F189" s="272"/>
      <c r="G189" s="273"/>
      <c r="H189" s="129" t="s">
        <v>228</v>
      </c>
      <c r="I189" s="130" t="s">
        <v>271</v>
      </c>
      <c r="J189" s="11"/>
      <c r="K189" s="141" t="s">
        <v>146</v>
      </c>
      <c r="L189" s="128">
        <f t="shared" ref="L189:L199" si="86">M189+P189</f>
        <v>1</v>
      </c>
      <c r="M189" s="128">
        <f t="shared" ref="M189:M199" si="87">IF(J189="m",(N189+O189)*2.5*W189/28,(N189+O189)*2*W189/28)</f>
        <v>1</v>
      </c>
      <c r="N189" s="141"/>
      <c r="O189" s="141">
        <v>1</v>
      </c>
      <c r="P189" s="128">
        <f t="shared" ref="P189:P199" si="88">IF(J189="m",(Q189+R189)*1.5*W189/28,(Q189+R189)*1*W189/28)</f>
        <v>0</v>
      </c>
      <c r="Q189" s="141"/>
      <c r="R189" s="141"/>
      <c r="S189" s="11" t="s">
        <v>27</v>
      </c>
      <c r="T189" s="11">
        <v>10</v>
      </c>
      <c r="U189" s="11"/>
      <c r="V189" s="326"/>
      <c r="W189" s="177">
        <v>14</v>
      </c>
      <c r="X189" s="102" t="s">
        <v>102</v>
      </c>
      <c r="Y189" s="23" t="s">
        <v>109</v>
      </c>
      <c r="Z189" s="154"/>
      <c r="AG189" s="35"/>
      <c r="AH189" s="35"/>
      <c r="AI189" s="35"/>
    </row>
    <row r="190" spans="2:35" ht="63.75" x14ac:dyDescent="0.2">
      <c r="B190" s="289"/>
      <c r="C190" s="272"/>
      <c r="D190" s="273"/>
      <c r="E190" s="272"/>
      <c r="F190" s="272"/>
      <c r="G190" s="273"/>
      <c r="H190" s="129" t="s">
        <v>213</v>
      </c>
      <c r="I190" s="11" t="s">
        <v>195</v>
      </c>
      <c r="J190" s="11"/>
      <c r="K190" s="11" t="s">
        <v>107</v>
      </c>
      <c r="L190" s="128">
        <f t="shared" si="86"/>
        <v>3</v>
      </c>
      <c r="M190" s="128">
        <f t="shared" si="87"/>
        <v>3</v>
      </c>
      <c r="N190" s="11"/>
      <c r="O190" s="11">
        <v>3</v>
      </c>
      <c r="P190" s="128">
        <f t="shared" si="88"/>
        <v>0</v>
      </c>
      <c r="Q190" s="11"/>
      <c r="R190" s="11"/>
      <c r="S190" s="33" t="s">
        <v>28</v>
      </c>
      <c r="T190" s="33">
        <v>10</v>
      </c>
      <c r="U190" s="11"/>
      <c r="V190" s="326"/>
      <c r="W190" s="177">
        <v>14</v>
      </c>
      <c r="X190" s="102" t="s">
        <v>102</v>
      </c>
      <c r="Y190" s="23" t="s">
        <v>109</v>
      </c>
      <c r="Z190" s="154"/>
      <c r="AG190" s="35"/>
      <c r="AH190" s="35"/>
      <c r="AI190" s="35"/>
    </row>
    <row r="191" spans="2:35" ht="64.5" customHeight="1" x14ac:dyDescent="0.2">
      <c r="B191" s="289"/>
      <c r="C191" s="272"/>
      <c r="D191" s="273"/>
      <c r="E191" s="272"/>
      <c r="F191" s="272"/>
      <c r="G191" s="273"/>
      <c r="H191" s="129" t="s">
        <v>213</v>
      </c>
      <c r="I191" s="11" t="s">
        <v>54</v>
      </c>
      <c r="J191" s="11"/>
      <c r="K191" s="11" t="s">
        <v>40</v>
      </c>
      <c r="L191" s="128">
        <f t="shared" si="86"/>
        <v>0.5</v>
      </c>
      <c r="M191" s="128">
        <f t="shared" si="87"/>
        <v>0</v>
      </c>
      <c r="N191" s="11"/>
      <c r="O191" s="11"/>
      <c r="P191" s="128">
        <f t="shared" si="88"/>
        <v>0.5</v>
      </c>
      <c r="Q191" s="11"/>
      <c r="R191" s="11">
        <v>1</v>
      </c>
      <c r="S191" s="11" t="s">
        <v>30</v>
      </c>
      <c r="T191" s="11">
        <v>45</v>
      </c>
      <c r="U191" s="11"/>
      <c r="V191" s="326"/>
      <c r="W191" s="177">
        <v>14</v>
      </c>
      <c r="X191" s="102" t="s">
        <v>102</v>
      </c>
      <c r="Y191" s="23" t="s">
        <v>109</v>
      </c>
      <c r="Z191" s="154"/>
      <c r="AG191" s="35"/>
      <c r="AH191" s="35"/>
      <c r="AI191" s="35"/>
    </row>
    <row r="192" spans="2:35" ht="51" x14ac:dyDescent="0.2">
      <c r="B192" s="289"/>
      <c r="C192" s="272"/>
      <c r="D192" s="273"/>
      <c r="E192" s="272"/>
      <c r="F192" s="272"/>
      <c r="G192" s="273"/>
      <c r="H192" s="129" t="s">
        <v>229</v>
      </c>
      <c r="I192" s="130" t="s">
        <v>36</v>
      </c>
      <c r="J192" s="11"/>
      <c r="K192" s="130" t="s">
        <v>47</v>
      </c>
      <c r="L192" s="131">
        <f t="shared" si="86"/>
        <v>2</v>
      </c>
      <c r="M192" s="131">
        <f t="shared" si="87"/>
        <v>0</v>
      </c>
      <c r="N192" s="130"/>
      <c r="O192" s="130"/>
      <c r="P192" s="131">
        <f t="shared" si="88"/>
        <v>2</v>
      </c>
      <c r="Q192" s="130"/>
      <c r="R192" s="130">
        <v>4</v>
      </c>
      <c r="S192" s="33" t="s">
        <v>29</v>
      </c>
      <c r="T192" s="11">
        <v>30</v>
      </c>
      <c r="U192" s="11"/>
      <c r="V192" s="326"/>
      <c r="W192" s="177">
        <v>14</v>
      </c>
      <c r="X192" s="102" t="s">
        <v>102</v>
      </c>
      <c r="Y192" s="23" t="s">
        <v>109</v>
      </c>
      <c r="Z192" s="154"/>
      <c r="AG192" s="35"/>
      <c r="AH192" s="35"/>
      <c r="AI192" s="35"/>
    </row>
    <row r="193" spans="2:35" ht="45.75" customHeight="1" x14ac:dyDescent="0.2">
      <c r="B193" s="289"/>
      <c r="C193" s="272"/>
      <c r="D193" s="273"/>
      <c r="E193" s="272"/>
      <c r="F193" s="272"/>
      <c r="G193" s="273"/>
      <c r="H193" s="129" t="s">
        <v>228</v>
      </c>
      <c r="I193" s="130" t="s">
        <v>32</v>
      </c>
      <c r="J193" s="11"/>
      <c r="K193" s="130" t="s">
        <v>40</v>
      </c>
      <c r="L193" s="128">
        <f t="shared" si="86"/>
        <v>1</v>
      </c>
      <c r="M193" s="128">
        <f t="shared" si="87"/>
        <v>0</v>
      </c>
      <c r="N193" s="130"/>
      <c r="O193" s="130"/>
      <c r="P193" s="128">
        <f t="shared" si="88"/>
        <v>1</v>
      </c>
      <c r="Q193" s="130"/>
      <c r="R193" s="130">
        <v>2</v>
      </c>
      <c r="S193" s="12" t="s">
        <v>137</v>
      </c>
      <c r="T193" s="12">
        <v>17</v>
      </c>
      <c r="U193" s="11"/>
      <c r="V193" s="326"/>
      <c r="W193" s="177">
        <v>14</v>
      </c>
      <c r="X193" s="102" t="s">
        <v>102</v>
      </c>
      <c r="Y193" s="23" t="s">
        <v>109</v>
      </c>
      <c r="Z193" s="154"/>
      <c r="AG193" s="35"/>
      <c r="AH193" s="35"/>
      <c r="AI193" s="35"/>
    </row>
    <row r="194" spans="2:35" ht="63.75" x14ac:dyDescent="0.2">
      <c r="B194" s="289"/>
      <c r="C194" s="272"/>
      <c r="D194" s="273"/>
      <c r="E194" s="272"/>
      <c r="F194" s="272"/>
      <c r="G194" s="273"/>
      <c r="H194" s="129" t="s">
        <v>213</v>
      </c>
      <c r="I194" s="141" t="s">
        <v>36</v>
      </c>
      <c r="J194" s="129"/>
      <c r="K194" s="141" t="s">
        <v>40</v>
      </c>
      <c r="L194" s="128">
        <f t="shared" si="86"/>
        <v>1</v>
      </c>
      <c r="M194" s="128">
        <f t="shared" si="87"/>
        <v>0</v>
      </c>
      <c r="N194" s="11"/>
      <c r="O194" s="11"/>
      <c r="P194" s="128">
        <f t="shared" si="88"/>
        <v>1</v>
      </c>
      <c r="Q194" s="141"/>
      <c r="R194" s="141">
        <v>2</v>
      </c>
      <c r="S194" s="11"/>
      <c r="T194" s="11"/>
      <c r="U194" s="11"/>
      <c r="V194" s="326"/>
      <c r="W194" s="177">
        <v>14</v>
      </c>
      <c r="X194" s="102" t="s">
        <v>102</v>
      </c>
      <c r="Y194" s="23" t="s">
        <v>109</v>
      </c>
      <c r="Z194" s="154"/>
      <c r="AG194" s="35"/>
      <c r="AH194" s="35"/>
      <c r="AI194" s="35"/>
    </row>
    <row r="195" spans="2:35" ht="51" x14ac:dyDescent="0.2">
      <c r="B195" s="289"/>
      <c r="C195" s="272"/>
      <c r="D195" s="273"/>
      <c r="E195" s="272"/>
      <c r="F195" s="272"/>
      <c r="G195" s="273"/>
      <c r="H195" s="129" t="s">
        <v>229</v>
      </c>
      <c r="I195" s="130" t="s">
        <v>32</v>
      </c>
      <c r="J195" s="11"/>
      <c r="K195" s="130" t="s">
        <v>40</v>
      </c>
      <c r="L195" s="128">
        <f t="shared" si="86"/>
        <v>0.5</v>
      </c>
      <c r="M195" s="128">
        <f t="shared" si="87"/>
        <v>0</v>
      </c>
      <c r="N195" s="11"/>
      <c r="O195" s="11"/>
      <c r="P195" s="128">
        <f t="shared" si="88"/>
        <v>0.5</v>
      </c>
      <c r="Q195" s="11"/>
      <c r="R195" s="11">
        <v>1</v>
      </c>
      <c r="S195" s="11"/>
      <c r="T195" s="11"/>
      <c r="U195" s="11"/>
      <c r="V195" s="326"/>
      <c r="W195" s="177">
        <v>14</v>
      </c>
      <c r="X195" s="102" t="s">
        <v>102</v>
      </c>
      <c r="Y195" s="23" t="s">
        <v>109</v>
      </c>
      <c r="Z195" s="154"/>
      <c r="AG195" s="35"/>
      <c r="AH195" s="35"/>
      <c r="AI195" s="35"/>
    </row>
    <row r="196" spans="2:35" ht="63.75" x14ac:dyDescent="0.2">
      <c r="B196" s="289"/>
      <c r="C196" s="272"/>
      <c r="D196" s="273"/>
      <c r="E196" s="272"/>
      <c r="F196" s="272"/>
      <c r="G196" s="273"/>
      <c r="H196" s="129" t="s">
        <v>213</v>
      </c>
      <c r="I196" s="141" t="s">
        <v>36</v>
      </c>
      <c r="J196" s="129"/>
      <c r="K196" s="141" t="s">
        <v>40</v>
      </c>
      <c r="L196" s="128">
        <f t="shared" si="86"/>
        <v>1</v>
      </c>
      <c r="M196" s="128">
        <f t="shared" si="87"/>
        <v>0</v>
      </c>
      <c r="N196" s="11"/>
      <c r="O196" s="11"/>
      <c r="P196" s="128">
        <f t="shared" si="88"/>
        <v>1</v>
      </c>
      <c r="Q196" s="141"/>
      <c r="R196" s="141">
        <v>2</v>
      </c>
      <c r="S196" s="11"/>
      <c r="T196" s="11"/>
      <c r="U196" s="11"/>
      <c r="V196" s="326"/>
      <c r="W196" s="177">
        <v>14</v>
      </c>
      <c r="X196" s="102" t="s">
        <v>102</v>
      </c>
      <c r="Y196" s="23" t="s">
        <v>109</v>
      </c>
      <c r="Z196" s="154"/>
      <c r="AG196" s="35"/>
      <c r="AH196" s="35"/>
      <c r="AI196" s="35"/>
    </row>
    <row r="197" spans="2:35" ht="63.75" x14ac:dyDescent="0.2">
      <c r="B197" s="289"/>
      <c r="C197" s="272"/>
      <c r="D197" s="273"/>
      <c r="E197" s="272"/>
      <c r="F197" s="272"/>
      <c r="G197" s="273"/>
      <c r="H197" s="129" t="s">
        <v>213</v>
      </c>
      <c r="I197" s="11" t="s">
        <v>38</v>
      </c>
      <c r="J197" s="11"/>
      <c r="K197" s="11" t="s">
        <v>40</v>
      </c>
      <c r="L197" s="128">
        <f t="shared" si="86"/>
        <v>1</v>
      </c>
      <c r="M197" s="128">
        <f t="shared" si="87"/>
        <v>0</v>
      </c>
      <c r="N197" s="11"/>
      <c r="O197" s="11"/>
      <c r="P197" s="128">
        <f t="shared" si="88"/>
        <v>1</v>
      </c>
      <c r="Q197" s="11"/>
      <c r="R197" s="11">
        <v>2</v>
      </c>
      <c r="S197" s="11"/>
      <c r="T197" s="11"/>
      <c r="U197" s="11"/>
      <c r="V197" s="326"/>
      <c r="W197" s="177">
        <v>14</v>
      </c>
      <c r="X197" s="102" t="s">
        <v>102</v>
      </c>
      <c r="Y197" s="23" t="s">
        <v>109</v>
      </c>
      <c r="Z197" s="154"/>
      <c r="AG197" s="35"/>
      <c r="AH197" s="35"/>
      <c r="AI197" s="35"/>
    </row>
    <row r="198" spans="2:35" ht="63.75" x14ac:dyDescent="0.2">
      <c r="B198" s="289"/>
      <c r="C198" s="272"/>
      <c r="D198" s="273"/>
      <c r="E198" s="272"/>
      <c r="F198" s="272"/>
      <c r="G198" s="273"/>
      <c r="H198" s="129" t="s">
        <v>213</v>
      </c>
      <c r="I198" s="11" t="s">
        <v>54</v>
      </c>
      <c r="J198" s="11"/>
      <c r="K198" s="11" t="s">
        <v>40</v>
      </c>
      <c r="L198" s="128">
        <f t="shared" si="86"/>
        <v>0.5</v>
      </c>
      <c r="M198" s="128">
        <f t="shared" si="87"/>
        <v>0</v>
      </c>
      <c r="N198" s="11"/>
      <c r="O198" s="11"/>
      <c r="P198" s="128">
        <f t="shared" si="88"/>
        <v>0.5</v>
      </c>
      <c r="Q198" s="11"/>
      <c r="R198" s="11">
        <v>1</v>
      </c>
      <c r="S198" s="13"/>
      <c r="T198" s="13"/>
      <c r="U198" s="13"/>
      <c r="V198" s="326"/>
      <c r="W198" s="177">
        <v>14</v>
      </c>
      <c r="X198" s="102" t="s">
        <v>102</v>
      </c>
      <c r="Y198" s="23" t="s">
        <v>109</v>
      </c>
      <c r="Z198" s="154"/>
      <c r="AG198" s="35"/>
      <c r="AH198" s="35"/>
      <c r="AI198" s="35"/>
    </row>
    <row r="199" spans="2:35" ht="64.5" thickBot="1" x14ac:dyDescent="0.25">
      <c r="B199" s="295"/>
      <c r="C199" s="284"/>
      <c r="D199" s="338"/>
      <c r="E199" s="284"/>
      <c r="F199" s="284"/>
      <c r="G199" s="338"/>
      <c r="H199" s="129" t="s">
        <v>213</v>
      </c>
      <c r="I199" s="11" t="s">
        <v>59</v>
      </c>
      <c r="J199" s="11"/>
      <c r="K199" s="11" t="s">
        <v>40</v>
      </c>
      <c r="L199" s="128">
        <f t="shared" si="86"/>
        <v>0.5</v>
      </c>
      <c r="M199" s="128">
        <f t="shared" si="87"/>
        <v>0</v>
      </c>
      <c r="N199" s="11"/>
      <c r="O199" s="11"/>
      <c r="P199" s="128">
        <f t="shared" si="88"/>
        <v>0.5</v>
      </c>
      <c r="Q199" s="11"/>
      <c r="R199" s="11">
        <v>1</v>
      </c>
      <c r="S199" s="24"/>
      <c r="T199" s="24"/>
      <c r="U199" s="24"/>
      <c r="V199" s="379"/>
      <c r="W199" s="105">
        <v>14</v>
      </c>
      <c r="X199" s="116" t="s">
        <v>102</v>
      </c>
      <c r="Y199" s="23" t="s">
        <v>109</v>
      </c>
      <c r="Z199" s="154"/>
      <c r="AG199" s="35"/>
      <c r="AH199" s="35"/>
      <c r="AI199" s="35"/>
    </row>
    <row r="200" spans="2:35" ht="12.75" customHeight="1" x14ac:dyDescent="0.2">
      <c r="B200" s="288">
        <v>23</v>
      </c>
      <c r="C200" s="271" t="s">
        <v>64</v>
      </c>
      <c r="D200" s="271" t="s">
        <v>55</v>
      </c>
      <c r="E200" s="271" t="s">
        <v>64</v>
      </c>
      <c r="F200" s="271" t="s">
        <v>120</v>
      </c>
      <c r="G200" s="271" t="s">
        <v>9</v>
      </c>
      <c r="H200" s="274"/>
      <c r="I200" s="299"/>
      <c r="J200" s="286"/>
      <c r="K200" s="192">
        <v>16</v>
      </c>
      <c r="L200" s="180">
        <f t="shared" ref="L200:R200" si="89">SUM(L202:L207)</f>
        <v>12</v>
      </c>
      <c r="M200" s="280">
        <f t="shared" si="89"/>
        <v>4</v>
      </c>
      <c r="N200" s="280">
        <f t="shared" si="89"/>
        <v>2</v>
      </c>
      <c r="O200" s="280">
        <f t="shared" si="89"/>
        <v>2</v>
      </c>
      <c r="P200" s="280">
        <f t="shared" si="89"/>
        <v>8</v>
      </c>
      <c r="Q200" s="280">
        <f t="shared" si="89"/>
        <v>12</v>
      </c>
      <c r="R200" s="280">
        <f t="shared" si="89"/>
        <v>4</v>
      </c>
      <c r="S200" s="27">
        <f>K200-L200</f>
        <v>4</v>
      </c>
      <c r="T200" s="232">
        <f>T201/28</f>
        <v>4</v>
      </c>
      <c r="U200" s="232"/>
      <c r="V200" s="325"/>
      <c r="W200" s="176"/>
      <c r="X200" s="134"/>
      <c r="Y200" s="78"/>
      <c r="Z200" s="154"/>
      <c r="AG200" s="35"/>
      <c r="AH200" s="35"/>
      <c r="AI200" s="35"/>
    </row>
    <row r="201" spans="2:35" ht="13.5" customHeight="1" thickBot="1" x14ac:dyDescent="0.25">
      <c r="B201" s="289"/>
      <c r="C201" s="272"/>
      <c r="D201" s="272"/>
      <c r="E201" s="272"/>
      <c r="F201" s="272"/>
      <c r="G201" s="273"/>
      <c r="H201" s="285"/>
      <c r="I201" s="300"/>
      <c r="J201" s="287"/>
      <c r="K201" s="193">
        <v>448</v>
      </c>
      <c r="L201" s="233">
        <f>L200*28</f>
        <v>336</v>
      </c>
      <c r="M201" s="281"/>
      <c r="N201" s="281"/>
      <c r="O201" s="281"/>
      <c r="P201" s="281"/>
      <c r="Q201" s="281"/>
      <c r="R201" s="281"/>
      <c r="S201" s="25">
        <f>K201-L201</f>
        <v>112</v>
      </c>
      <c r="T201" s="26">
        <f>SUM(T202:T207)</f>
        <v>112</v>
      </c>
      <c r="U201" s="9"/>
      <c r="V201" s="326"/>
      <c r="W201" s="177"/>
      <c r="X201" s="135"/>
      <c r="Y201" s="79"/>
      <c r="Z201" s="154"/>
      <c r="AG201" s="35"/>
      <c r="AH201" s="35"/>
      <c r="AI201" s="35"/>
    </row>
    <row r="202" spans="2:35" ht="38.25" x14ac:dyDescent="0.2">
      <c r="B202" s="289"/>
      <c r="C202" s="272"/>
      <c r="D202" s="272"/>
      <c r="E202" s="272"/>
      <c r="F202" s="272"/>
      <c r="G202" s="273"/>
      <c r="H202" s="129" t="s">
        <v>186</v>
      </c>
      <c r="I202" s="11" t="s">
        <v>57</v>
      </c>
      <c r="J202" s="11"/>
      <c r="K202" s="11" t="s">
        <v>86</v>
      </c>
      <c r="L202" s="128">
        <f t="shared" ref="L202:L207" si="90">M202+P202</f>
        <v>2</v>
      </c>
      <c r="M202" s="128">
        <f t="shared" ref="M202:M207" si="91">IF(J202="m",(N202+O202)*2.5*W202/28,(N202+O202)*2*W202/28)</f>
        <v>2</v>
      </c>
      <c r="N202" s="11">
        <v>2</v>
      </c>
      <c r="O202" s="11"/>
      <c r="P202" s="128">
        <f t="shared" ref="P202:P207" si="92">IF(J202="m",(Q202+R202)*1.5*W202/28,(Q202+R202)*1*W202/28)</f>
        <v>0</v>
      </c>
      <c r="Q202" s="11"/>
      <c r="R202" s="11"/>
      <c r="S202" s="11" t="s">
        <v>27</v>
      </c>
      <c r="T202" s="11">
        <v>10</v>
      </c>
      <c r="U202" s="11"/>
      <c r="V202" s="326"/>
      <c r="W202" s="177">
        <v>14</v>
      </c>
      <c r="X202" s="136" t="s">
        <v>55</v>
      </c>
      <c r="Y202" s="23" t="s">
        <v>109</v>
      </c>
      <c r="Z202" s="154"/>
      <c r="AG202" s="35"/>
      <c r="AH202" s="35"/>
      <c r="AI202" s="35"/>
    </row>
    <row r="203" spans="2:35" ht="25.5" x14ac:dyDescent="0.2">
      <c r="B203" s="289"/>
      <c r="C203" s="272"/>
      <c r="D203" s="272"/>
      <c r="E203" s="272"/>
      <c r="F203" s="272"/>
      <c r="G203" s="273"/>
      <c r="H203" s="129" t="s">
        <v>173</v>
      </c>
      <c r="I203" s="11" t="s">
        <v>56</v>
      </c>
      <c r="J203" s="11"/>
      <c r="K203" s="11" t="s">
        <v>85</v>
      </c>
      <c r="L203" s="128">
        <f t="shared" si="90"/>
        <v>2</v>
      </c>
      <c r="M203" s="128">
        <f t="shared" si="91"/>
        <v>2</v>
      </c>
      <c r="N203" s="11"/>
      <c r="O203" s="11">
        <v>2</v>
      </c>
      <c r="P203" s="128">
        <f t="shared" si="92"/>
        <v>0</v>
      </c>
      <c r="Q203" s="11"/>
      <c r="R203" s="11"/>
      <c r="S203" s="33" t="s">
        <v>28</v>
      </c>
      <c r="T203" s="33">
        <v>10</v>
      </c>
      <c r="U203" s="11"/>
      <c r="V203" s="326"/>
      <c r="W203" s="177">
        <v>14</v>
      </c>
      <c r="X203" s="136" t="s">
        <v>55</v>
      </c>
      <c r="Y203" s="23" t="s">
        <v>109</v>
      </c>
      <c r="Z203" s="154"/>
      <c r="AG203" s="35"/>
      <c r="AH203" s="35"/>
      <c r="AI203" s="35"/>
    </row>
    <row r="204" spans="2:35" ht="25.5" x14ac:dyDescent="0.2">
      <c r="B204" s="289"/>
      <c r="C204" s="272"/>
      <c r="D204" s="272"/>
      <c r="E204" s="272"/>
      <c r="F204" s="272"/>
      <c r="G204" s="273"/>
      <c r="H204" s="129" t="s">
        <v>173</v>
      </c>
      <c r="I204" s="11" t="s">
        <v>38</v>
      </c>
      <c r="J204" s="11"/>
      <c r="K204" s="11" t="s">
        <v>45</v>
      </c>
      <c r="L204" s="128">
        <f t="shared" si="90"/>
        <v>2</v>
      </c>
      <c r="M204" s="128">
        <f t="shared" si="91"/>
        <v>0</v>
      </c>
      <c r="N204" s="11"/>
      <c r="O204" s="11"/>
      <c r="P204" s="128">
        <f t="shared" si="92"/>
        <v>2</v>
      </c>
      <c r="Q204" s="167"/>
      <c r="R204" s="167">
        <v>4</v>
      </c>
      <c r="S204" s="11" t="s">
        <v>30</v>
      </c>
      <c r="T204" s="11">
        <v>45</v>
      </c>
      <c r="U204" s="11"/>
      <c r="V204" s="326"/>
      <c r="W204" s="177">
        <v>14</v>
      </c>
      <c r="X204" s="136" t="s">
        <v>55</v>
      </c>
      <c r="Y204" s="23" t="s">
        <v>109</v>
      </c>
      <c r="Z204" s="154"/>
      <c r="AG204" s="35"/>
      <c r="AH204" s="35"/>
      <c r="AI204" s="35"/>
    </row>
    <row r="205" spans="2:35" ht="38.25" x14ac:dyDescent="0.2">
      <c r="B205" s="289"/>
      <c r="C205" s="272"/>
      <c r="D205" s="272"/>
      <c r="E205" s="272"/>
      <c r="F205" s="272"/>
      <c r="G205" s="273"/>
      <c r="H205" s="129" t="s">
        <v>187</v>
      </c>
      <c r="I205" s="11" t="s">
        <v>38</v>
      </c>
      <c r="J205" s="11"/>
      <c r="K205" s="11" t="s">
        <v>44</v>
      </c>
      <c r="L205" s="128">
        <f t="shared" si="90"/>
        <v>1</v>
      </c>
      <c r="M205" s="128">
        <f t="shared" si="91"/>
        <v>0</v>
      </c>
      <c r="N205" s="11"/>
      <c r="O205" s="11"/>
      <c r="P205" s="128">
        <f t="shared" si="92"/>
        <v>1</v>
      </c>
      <c r="Q205" s="11">
        <v>2</v>
      </c>
      <c r="R205" s="11"/>
      <c r="S205" s="33" t="s">
        <v>29</v>
      </c>
      <c r="T205" s="11">
        <v>30</v>
      </c>
      <c r="U205" s="11"/>
      <c r="V205" s="326"/>
      <c r="W205" s="177">
        <v>14</v>
      </c>
      <c r="X205" s="136" t="s">
        <v>55</v>
      </c>
      <c r="Y205" s="23" t="s">
        <v>109</v>
      </c>
      <c r="Z205" s="154"/>
      <c r="AG205" s="35"/>
      <c r="AH205" s="35"/>
      <c r="AI205" s="35"/>
    </row>
    <row r="206" spans="2:35" ht="38.25" x14ac:dyDescent="0.2">
      <c r="B206" s="289"/>
      <c r="C206" s="272"/>
      <c r="D206" s="272"/>
      <c r="E206" s="272"/>
      <c r="F206" s="272"/>
      <c r="G206" s="273"/>
      <c r="H206" s="129" t="s">
        <v>186</v>
      </c>
      <c r="I206" s="11" t="s">
        <v>38</v>
      </c>
      <c r="J206" s="11"/>
      <c r="K206" s="11" t="s">
        <v>60</v>
      </c>
      <c r="L206" s="128">
        <f t="shared" si="90"/>
        <v>1</v>
      </c>
      <c r="M206" s="128">
        <f t="shared" si="91"/>
        <v>0</v>
      </c>
      <c r="N206" s="11"/>
      <c r="O206" s="11"/>
      <c r="P206" s="128">
        <f t="shared" si="92"/>
        <v>1</v>
      </c>
      <c r="Q206" s="11">
        <v>2</v>
      </c>
      <c r="R206" s="130"/>
      <c r="S206" s="12" t="s">
        <v>137</v>
      </c>
      <c r="T206" s="12">
        <v>17</v>
      </c>
      <c r="U206" s="11"/>
      <c r="V206" s="326"/>
      <c r="W206" s="177">
        <v>14</v>
      </c>
      <c r="X206" s="136" t="s">
        <v>55</v>
      </c>
      <c r="Y206" s="23" t="s">
        <v>109</v>
      </c>
      <c r="Z206" s="154"/>
      <c r="AG206" s="35"/>
      <c r="AH206" s="35"/>
      <c r="AI206" s="35"/>
    </row>
    <row r="207" spans="2:35" ht="39" thickBot="1" x14ac:dyDescent="0.25">
      <c r="B207" s="289"/>
      <c r="C207" s="272"/>
      <c r="D207" s="272"/>
      <c r="E207" s="272"/>
      <c r="F207" s="272"/>
      <c r="G207" s="273"/>
      <c r="H207" s="129" t="s">
        <v>186</v>
      </c>
      <c r="I207" s="130" t="s">
        <v>78</v>
      </c>
      <c r="J207" s="11"/>
      <c r="K207" s="11" t="s">
        <v>239</v>
      </c>
      <c r="L207" s="128">
        <f t="shared" si="90"/>
        <v>4</v>
      </c>
      <c r="M207" s="128">
        <f t="shared" si="91"/>
        <v>0</v>
      </c>
      <c r="N207" s="11"/>
      <c r="O207" s="11"/>
      <c r="P207" s="128">
        <f t="shared" si="92"/>
        <v>4</v>
      </c>
      <c r="Q207" s="12">
        <v>8</v>
      </c>
      <c r="R207" s="12"/>
      <c r="S207" s="9"/>
      <c r="U207" s="11"/>
      <c r="V207" s="326"/>
      <c r="W207" s="177">
        <v>14</v>
      </c>
      <c r="X207" s="136" t="s">
        <v>55</v>
      </c>
      <c r="Y207" s="23" t="s">
        <v>109</v>
      </c>
      <c r="Z207" s="154"/>
      <c r="AG207" s="35"/>
      <c r="AH207" s="35"/>
      <c r="AI207" s="35"/>
    </row>
    <row r="208" spans="2:35" ht="12.75" customHeight="1" x14ac:dyDescent="0.2">
      <c r="B208" s="288">
        <v>24</v>
      </c>
      <c r="C208" s="271" t="s">
        <v>64</v>
      </c>
      <c r="D208" s="271" t="s">
        <v>133</v>
      </c>
      <c r="E208" s="271" t="s">
        <v>64</v>
      </c>
      <c r="F208" s="271" t="s">
        <v>120</v>
      </c>
      <c r="G208" s="271" t="s">
        <v>9</v>
      </c>
      <c r="H208" s="274"/>
      <c r="I208" s="299"/>
      <c r="J208" s="286"/>
      <c r="K208" s="192">
        <v>16</v>
      </c>
      <c r="L208" s="180">
        <f t="shared" ref="L208:R208" si="93">SUM(L210:L220)</f>
        <v>12</v>
      </c>
      <c r="M208" s="276">
        <f t="shared" si="93"/>
        <v>2</v>
      </c>
      <c r="N208" s="276">
        <f t="shared" si="93"/>
        <v>0</v>
      </c>
      <c r="O208" s="276">
        <f t="shared" si="93"/>
        <v>2</v>
      </c>
      <c r="P208" s="276">
        <f t="shared" si="93"/>
        <v>10</v>
      </c>
      <c r="Q208" s="276">
        <f t="shared" si="93"/>
        <v>6</v>
      </c>
      <c r="R208" s="280">
        <f t="shared" si="93"/>
        <v>14</v>
      </c>
      <c r="S208" s="27">
        <f>K208-L208</f>
        <v>4</v>
      </c>
      <c r="T208" s="232">
        <f>T209/28</f>
        <v>2.3928571428571428</v>
      </c>
      <c r="U208" s="232"/>
      <c r="V208" s="325"/>
      <c r="W208" s="176"/>
      <c r="X208" s="134"/>
      <c r="Y208" s="78"/>
      <c r="Z208" s="154"/>
      <c r="AG208" s="35"/>
      <c r="AH208" s="35"/>
      <c r="AI208" s="35"/>
    </row>
    <row r="209" spans="2:35" ht="13.5" customHeight="1" thickBot="1" x14ac:dyDescent="0.25">
      <c r="B209" s="289"/>
      <c r="C209" s="272"/>
      <c r="D209" s="272"/>
      <c r="E209" s="272"/>
      <c r="F209" s="272"/>
      <c r="G209" s="273"/>
      <c r="H209" s="285"/>
      <c r="I209" s="300"/>
      <c r="J209" s="287"/>
      <c r="K209" s="193">
        <v>448</v>
      </c>
      <c r="L209" s="233">
        <f>L208*28</f>
        <v>336</v>
      </c>
      <c r="M209" s="277"/>
      <c r="N209" s="277"/>
      <c r="O209" s="277"/>
      <c r="P209" s="277"/>
      <c r="Q209" s="277"/>
      <c r="R209" s="281"/>
      <c r="S209" s="25">
        <f>K209-L209</f>
        <v>112</v>
      </c>
      <c r="T209" s="26">
        <f>SUM(T210:T220)</f>
        <v>67</v>
      </c>
      <c r="U209" s="9"/>
      <c r="V209" s="326"/>
      <c r="W209" s="177"/>
      <c r="X209" s="135"/>
      <c r="Y209" s="79"/>
      <c r="Z209" s="154"/>
      <c r="AG209" s="35"/>
      <c r="AH209" s="35"/>
      <c r="AI209" s="35"/>
    </row>
    <row r="210" spans="2:35" ht="25.5" x14ac:dyDescent="0.2">
      <c r="B210" s="289"/>
      <c r="C210" s="272"/>
      <c r="D210" s="272"/>
      <c r="E210" s="272"/>
      <c r="F210" s="272"/>
      <c r="G210" s="273"/>
      <c r="H210" s="129" t="s">
        <v>172</v>
      </c>
      <c r="I210" s="11" t="s">
        <v>254</v>
      </c>
      <c r="J210" s="11"/>
      <c r="K210" s="11" t="s">
        <v>85</v>
      </c>
      <c r="L210" s="128">
        <f>M210+P210</f>
        <v>2</v>
      </c>
      <c r="M210" s="131">
        <f>IF(J210="m",(N210+O210)*2.5*W210/28,(N210+O210)*2*W210/28)</f>
        <v>2</v>
      </c>
      <c r="N210" s="11"/>
      <c r="O210" s="11">
        <v>2</v>
      </c>
      <c r="P210" s="131">
        <f>IF(J210="m",(Q210+R210)*1.5*W210/28,(Q210+R210)*1*W210/28)</f>
        <v>0</v>
      </c>
      <c r="Q210" s="242"/>
      <c r="R210" s="242"/>
      <c r="S210" s="11" t="s">
        <v>27</v>
      </c>
      <c r="T210" s="11">
        <v>10</v>
      </c>
      <c r="U210" s="11"/>
      <c r="V210" s="326"/>
      <c r="W210" s="177">
        <v>14</v>
      </c>
      <c r="X210" s="171" t="s">
        <v>133</v>
      </c>
      <c r="Y210" s="23" t="s">
        <v>109</v>
      </c>
      <c r="Z210" s="154"/>
      <c r="AG210" s="35"/>
      <c r="AH210" s="35"/>
      <c r="AI210" s="35"/>
    </row>
    <row r="211" spans="2:35" ht="25.5" x14ac:dyDescent="0.2">
      <c r="B211" s="289"/>
      <c r="C211" s="272"/>
      <c r="D211" s="272"/>
      <c r="E211" s="272"/>
      <c r="F211" s="272"/>
      <c r="G211" s="273"/>
      <c r="H211" s="129" t="s">
        <v>172</v>
      </c>
      <c r="I211" s="11" t="s">
        <v>254</v>
      </c>
      <c r="J211" s="11"/>
      <c r="K211" s="11" t="s">
        <v>46</v>
      </c>
      <c r="L211" s="146">
        <f t="shared" ref="L211" si="94">M211+P211</f>
        <v>1</v>
      </c>
      <c r="M211" s="146">
        <f t="shared" ref="M211" si="95">IF(J211="m",(N211+O211)*2.5*W211/28,(N211+O211)*2*W211/28)</f>
        <v>0</v>
      </c>
      <c r="N211" s="11"/>
      <c r="O211" s="11"/>
      <c r="P211" s="146">
        <f t="shared" ref="P211" si="96">IF(J211="m",(Q211+R211)*1.5*W211/28,(Q211+R211)*1*W211/28)</f>
        <v>1</v>
      </c>
      <c r="Q211" s="11"/>
      <c r="R211" s="11">
        <v>2</v>
      </c>
      <c r="S211" s="11"/>
      <c r="T211" s="11"/>
      <c r="U211" s="11"/>
      <c r="V211" s="326"/>
      <c r="W211" s="177">
        <v>14</v>
      </c>
      <c r="X211" s="171" t="s">
        <v>133</v>
      </c>
      <c r="Y211" s="23" t="s">
        <v>109</v>
      </c>
      <c r="Z211" s="154"/>
      <c r="AG211" s="35"/>
      <c r="AH211" s="35"/>
      <c r="AI211" s="35"/>
    </row>
    <row r="212" spans="2:35" ht="25.5" x14ac:dyDescent="0.2">
      <c r="B212" s="289"/>
      <c r="C212" s="272"/>
      <c r="D212" s="272"/>
      <c r="E212" s="272"/>
      <c r="F212" s="272"/>
      <c r="G212" s="273"/>
      <c r="H212" s="257" t="s">
        <v>190</v>
      </c>
      <c r="I212" s="11" t="s">
        <v>54</v>
      </c>
      <c r="J212" s="11"/>
      <c r="K212" s="11" t="s">
        <v>60</v>
      </c>
      <c r="L212" s="128">
        <f t="shared" ref="L212:L220" si="97">M212+P212</f>
        <v>1</v>
      </c>
      <c r="M212" s="131">
        <f t="shared" ref="M212:M220" si="98">IF(J212="m",(N212+O212)*2.5*W212/28,(N212+O212)*2*W212/28)</f>
        <v>0</v>
      </c>
      <c r="N212" s="11"/>
      <c r="O212" s="11"/>
      <c r="P212" s="131">
        <f t="shared" ref="P212:P220" si="99">IF(J212="m",(Q212+R212)*1.5*W212/28,(Q212+R212)*1*W212/28)</f>
        <v>1</v>
      </c>
      <c r="Q212" s="11"/>
      <c r="R212" s="11">
        <v>2</v>
      </c>
      <c r="S212" s="33" t="s">
        <v>28</v>
      </c>
      <c r="T212" s="33">
        <v>10</v>
      </c>
      <c r="U212" s="11"/>
      <c r="V212" s="326"/>
      <c r="W212" s="177">
        <v>14</v>
      </c>
      <c r="X212" s="171" t="s">
        <v>133</v>
      </c>
      <c r="Y212" s="23" t="s">
        <v>109</v>
      </c>
      <c r="Z212" s="154"/>
      <c r="AG212" s="35"/>
      <c r="AH212" s="35"/>
      <c r="AI212" s="35"/>
    </row>
    <row r="213" spans="2:35" ht="25.5" x14ac:dyDescent="0.2">
      <c r="B213" s="289"/>
      <c r="C213" s="272"/>
      <c r="D213" s="272"/>
      <c r="E213" s="272"/>
      <c r="F213" s="272"/>
      <c r="G213" s="273"/>
      <c r="H213" s="257" t="s">
        <v>190</v>
      </c>
      <c r="I213" s="11" t="s">
        <v>36</v>
      </c>
      <c r="J213" s="11"/>
      <c r="K213" s="11" t="s">
        <v>60</v>
      </c>
      <c r="L213" s="128">
        <f t="shared" si="97"/>
        <v>1</v>
      </c>
      <c r="M213" s="131">
        <f t="shared" si="98"/>
        <v>0</v>
      </c>
      <c r="N213" s="11"/>
      <c r="O213" s="11"/>
      <c r="P213" s="131">
        <f t="shared" si="99"/>
        <v>1</v>
      </c>
      <c r="Q213" s="11"/>
      <c r="R213" s="11">
        <v>2</v>
      </c>
      <c r="S213" s="33" t="s">
        <v>29</v>
      </c>
      <c r="T213" s="11">
        <v>30</v>
      </c>
      <c r="U213" s="11"/>
      <c r="V213" s="326"/>
      <c r="W213" s="177">
        <v>14</v>
      </c>
      <c r="X213" s="171" t="s">
        <v>133</v>
      </c>
      <c r="Y213" s="23" t="s">
        <v>109</v>
      </c>
      <c r="Z213" s="154"/>
      <c r="AG213" s="35"/>
      <c r="AH213" s="35"/>
      <c r="AI213" s="35"/>
    </row>
    <row r="214" spans="2:35" ht="25.5" x14ac:dyDescent="0.2">
      <c r="B214" s="289"/>
      <c r="C214" s="272"/>
      <c r="D214" s="272"/>
      <c r="E214" s="272"/>
      <c r="F214" s="272"/>
      <c r="G214" s="273"/>
      <c r="H214" s="129" t="s">
        <v>154</v>
      </c>
      <c r="I214" s="11" t="s">
        <v>38</v>
      </c>
      <c r="J214" s="11"/>
      <c r="K214" s="11" t="s">
        <v>60</v>
      </c>
      <c r="L214" s="128">
        <f t="shared" si="97"/>
        <v>1</v>
      </c>
      <c r="M214" s="131">
        <f t="shared" si="98"/>
        <v>0</v>
      </c>
      <c r="N214" s="11"/>
      <c r="O214" s="11"/>
      <c r="P214" s="131">
        <f t="shared" si="99"/>
        <v>1</v>
      </c>
      <c r="Q214" s="11"/>
      <c r="R214" s="11">
        <v>2</v>
      </c>
      <c r="S214" s="12" t="s">
        <v>137</v>
      </c>
      <c r="T214" s="12">
        <v>17</v>
      </c>
      <c r="U214" s="9"/>
      <c r="V214" s="326"/>
      <c r="W214" s="177">
        <v>14</v>
      </c>
      <c r="X214" s="171" t="s">
        <v>133</v>
      </c>
      <c r="Y214" s="23" t="s">
        <v>109</v>
      </c>
      <c r="Z214" s="226"/>
      <c r="AG214" s="35"/>
      <c r="AH214" s="35"/>
      <c r="AI214" s="35"/>
    </row>
    <row r="215" spans="2:35" ht="25.5" x14ac:dyDescent="0.2">
      <c r="B215" s="289"/>
      <c r="C215" s="272"/>
      <c r="D215" s="272"/>
      <c r="E215" s="272"/>
      <c r="F215" s="272"/>
      <c r="G215" s="273"/>
      <c r="H215" s="129" t="s">
        <v>164</v>
      </c>
      <c r="I215" s="11" t="s">
        <v>54</v>
      </c>
      <c r="J215" s="11"/>
      <c r="K215" s="11" t="s">
        <v>47</v>
      </c>
      <c r="L215" s="128">
        <f t="shared" si="97"/>
        <v>1</v>
      </c>
      <c r="M215" s="131">
        <f t="shared" si="98"/>
        <v>0</v>
      </c>
      <c r="N215" s="11"/>
      <c r="O215" s="11"/>
      <c r="P215" s="131">
        <f t="shared" si="99"/>
        <v>1</v>
      </c>
      <c r="Q215" s="11"/>
      <c r="R215" s="11">
        <v>2</v>
      </c>
      <c r="S215" s="9"/>
      <c r="T215" s="11"/>
      <c r="U215" s="11"/>
      <c r="V215" s="326"/>
      <c r="W215" s="177">
        <v>14</v>
      </c>
      <c r="X215" s="171" t="s">
        <v>133</v>
      </c>
      <c r="Y215" s="23" t="s">
        <v>109</v>
      </c>
      <c r="Z215" s="154"/>
      <c r="AG215" s="35"/>
      <c r="AH215" s="35"/>
      <c r="AI215" s="35"/>
    </row>
    <row r="216" spans="2:35" ht="25.5" x14ac:dyDescent="0.2">
      <c r="B216" s="289"/>
      <c r="C216" s="272"/>
      <c r="D216" s="272"/>
      <c r="E216" s="272"/>
      <c r="F216" s="272"/>
      <c r="G216" s="273"/>
      <c r="H216" s="129" t="s">
        <v>164</v>
      </c>
      <c r="I216" s="11" t="s">
        <v>32</v>
      </c>
      <c r="J216" s="11"/>
      <c r="K216" s="11" t="s">
        <v>40</v>
      </c>
      <c r="L216" s="128">
        <f t="shared" si="97"/>
        <v>0.5</v>
      </c>
      <c r="M216" s="131">
        <f t="shared" si="98"/>
        <v>0</v>
      </c>
      <c r="N216" s="11"/>
      <c r="O216" s="11"/>
      <c r="P216" s="131">
        <f t="shared" si="99"/>
        <v>0.5</v>
      </c>
      <c r="Q216" s="11"/>
      <c r="R216" s="11">
        <v>1</v>
      </c>
      <c r="S216" s="9"/>
      <c r="T216" s="9"/>
      <c r="U216" s="11"/>
      <c r="V216" s="326"/>
      <c r="W216" s="177">
        <v>14</v>
      </c>
      <c r="X216" s="171" t="s">
        <v>133</v>
      </c>
      <c r="Y216" s="23" t="s">
        <v>109</v>
      </c>
      <c r="Z216" s="154"/>
      <c r="AG216" s="35"/>
      <c r="AH216" s="35"/>
      <c r="AI216" s="35"/>
    </row>
    <row r="217" spans="2:35" x14ac:dyDescent="0.2">
      <c r="B217" s="289"/>
      <c r="C217" s="272"/>
      <c r="D217" s="272"/>
      <c r="E217" s="272"/>
      <c r="F217" s="272"/>
      <c r="G217" s="273"/>
      <c r="H217" s="129" t="s">
        <v>62</v>
      </c>
      <c r="I217" s="11" t="s">
        <v>54</v>
      </c>
      <c r="J217" s="11"/>
      <c r="K217" s="11" t="s">
        <v>45</v>
      </c>
      <c r="L217" s="128">
        <f t="shared" si="97"/>
        <v>2</v>
      </c>
      <c r="M217" s="131">
        <f t="shared" si="98"/>
        <v>0</v>
      </c>
      <c r="N217" s="11"/>
      <c r="O217" s="11"/>
      <c r="P217" s="131">
        <f t="shared" si="99"/>
        <v>2</v>
      </c>
      <c r="Q217" s="11">
        <v>4</v>
      </c>
      <c r="R217" s="11"/>
      <c r="S217" s="11"/>
      <c r="T217" s="11"/>
      <c r="U217" s="11"/>
      <c r="V217" s="326"/>
      <c r="W217" s="177">
        <v>14</v>
      </c>
      <c r="X217" s="171" t="s">
        <v>133</v>
      </c>
      <c r="Y217" s="23" t="s">
        <v>109</v>
      </c>
      <c r="Z217" s="154"/>
      <c r="AG217" s="35"/>
      <c r="AH217" s="35"/>
      <c r="AI217" s="35"/>
    </row>
    <row r="218" spans="2:35" x14ac:dyDescent="0.2">
      <c r="B218" s="289"/>
      <c r="C218" s="272"/>
      <c r="D218" s="272"/>
      <c r="E218" s="272"/>
      <c r="F218" s="272"/>
      <c r="G218" s="273"/>
      <c r="H218" s="129" t="s">
        <v>62</v>
      </c>
      <c r="I218" s="11" t="s">
        <v>36</v>
      </c>
      <c r="J218" s="11"/>
      <c r="K218" s="11" t="s">
        <v>46</v>
      </c>
      <c r="L218" s="128">
        <f t="shared" si="97"/>
        <v>1</v>
      </c>
      <c r="M218" s="131">
        <f t="shared" si="98"/>
        <v>0</v>
      </c>
      <c r="N218" s="11"/>
      <c r="O218" s="11"/>
      <c r="P218" s="131">
        <f t="shared" si="99"/>
        <v>1</v>
      </c>
      <c r="Q218" s="11">
        <v>2</v>
      </c>
      <c r="R218" s="11"/>
      <c r="S218" s="11"/>
      <c r="T218" s="11"/>
      <c r="U218" s="11"/>
      <c r="V218" s="326"/>
      <c r="W218" s="177">
        <v>14</v>
      </c>
      <c r="X218" s="171" t="s">
        <v>133</v>
      </c>
      <c r="Y218" s="23" t="s">
        <v>109</v>
      </c>
      <c r="Z218" s="154"/>
      <c r="AG218" s="35"/>
      <c r="AH218" s="35"/>
      <c r="AI218" s="35"/>
    </row>
    <row r="219" spans="2:35" ht="25.5" x14ac:dyDescent="0.2">
      <c r="B219" s="289"/>
      <c r="C219" s="272"/>
      <c r="D219" s="272"/>
      <c r="E219" s="272"/>
      <c r="F219" s="272"/>
      <c r="G219" s="273"/>
      <c r="H219" s="129" t="s">
        <v>172</v>
      </c>
      <c r="I219" s="11" t="s">
        <v>36</v>
      </c>
      <c r="J219" s="11"/>
      <c r="K219" s="11" t="s">
        <v>46</v>
      </c>
      <c r="L219" s="128">
        <f t="shared" si="97"/>
        <v>1</v>
      </c>
      <c r="M219" s="131">
        <f t="shared" si="98"/>
        <v>0</v>
      </c>
      <c r="N219" s="11"/>
      <c r="O219" s="11"/>
      <c r="P219" s="131">
        <f t="shared" si="99"/>
        <v>1</v>
      </c>
      <c r="Q219" s="11"/>
      <c r="R219" s="11">
        <v>2</v>
      </c>
      <c r="S219" s="11"/>
      <c r="T219" s="11"/>
      <c r="U219" s="11"/>
      <c r="V219" s="326"/>
      <c r="W219" s="177">
        <v>14</v>
      </c>
      <c r="X219" s="171" t="s">
        <v>133</v>
      </c>
      <c r="Y219" s="23" t="s">
        <v>109</v>
      </c>
      <c r="Z219" s="154"/>
      <c r="AG219" s="35"/>
      <c r="AH219" s="35"/>
      <c r="AI219" s="35"/>
    </row>
    <row r="220" spans="2:35" ht="26.25" thickBot="1" x14ac:dyDescent="0.25">
      <c r="B220" s="289"/>
      <c r="C220" s="272"/>
      <c r="D220" s="272"/>
      <c r="E220" s="272"/>
      <c r="F220" s="272"/>
      <c r="G220" s="273"/>
      <c r="H220" s="129" t="s">
        <v>164</v>
      </c>
      <c r="I220" s="11" t="s">
        <v>38</v>
      </c>
      <c r="J220" s="11"/>
      <c r="K220" s="11" t="s">
        <v>40</v>
      </c>
      <c r="L220" s="128">
        <f t="shared" si="97"/>
        <v>0.5</v>
      </c>
      <c r="M220" s="131">
        <f t="shared" si="98"/>
        <v>0</v>
      </c>
      <c r="N220" s="11"/>
      <c r="O220" s="11"/>
      <c r="P220" s="131">
        <f t="shared" si="99"/>
        <v>0.5</v>
      </c>
      <c r="Q220" s="11"/>
      <c r="R220" s="11">
        <v>1</v>
      </c>
      <c r="S220" s="11"/>
      <c r="T220" s="11"/>
      <c r="U220" s="11"/>
      <c r="V220" s="326"/>
      <c r="W220" s="177">
        <v>14</v>
      </c>
      <c r="X220" s="171" t="s">
        <v>133</v>
      </c>
      <c r="Y220" s="23" t="s">
        <v>109</v>
      </c>
      <c r="Z220" s="154"/>
      <c r="AG220" s="35"/>
      <c r="AH220" s="35"/>
      <c r="AI220" s="35"/>
    </row>
    <row r="221" spans="2:35" ht="12.75" customHeight="1" x14ac:dyDescent="0.2">
      <c r="B221" s="288">
        <v>25</v>
      </c>
      <c r="C221" s="271" t="s">
        <v>64</v>
      </c>
      <c r="D221" s="271" t="s">
        <v>125</v>
      </c>
      <c r="E221" s="271" t="s">
        <v>64</v>
      </c>
      <c r="F221" s="271" t="s">
        <v>100</v>
      </c>
      <c r="G221" s="271" t="s">
        <v>9</v>
      </c>
      <c r="H221" s="274"/>
      <c r="I221" s="299"/>
      <c r="J221" s="286"/>
      <c r="K221" s="192">
        <v>16</v>
      </c>
      <c r="L221" s="180">
        <f t="shared" ref="L221:R221" si="100">SUM(L223:L232)</f>
        <v>11.428571428571429</v>
      </c>
      <c r="M221" s="276">
        <f t="shared" ref="M221:Q221" si="101">SUM(M223:M232)</f>
        <v>4</v>
      </c>
      <c r="N221" s="276">
        <f t="shared" si="101"/>
        <v>2</v>
      </c>
      <c r="O221" s="276">
        <f t="shared" si="101"/>
        <v>2</v>
      </c>
      <c r="P221" s="276">
        <f t="shared" si="101"/>
        <v>7.4285714285714288</v>
      </c>
      <c r="Q221" s="276">
        <f t="shared" si="101"/>
        <v>8</v>
      </c>
      <c r="R221" s="280">
        <f t="shared" si="100"/>
        <v>8</v>
      </c>
      <c r="S221" s="27">
        <f>K221-L221</f>
        <v>4.5714285714285712</v>
      </c>
      <c r="T221" s="232">
        <f>T222/28</f>
        <v>3.8571428571428572</v>
      </c>
      <c r="U221" s="232"/>
      <c r="V221" s="325"/>
      <c r="W221" s="176"/>
      <c r="X221" s="101"/>
      <c r="Y221" s="78"/>
      <c r="Z221" s="154"/>
      <c r="AG221" s="35"/>
      <c r="AH221" s="35"/>
      <c r="AI221" s="35"/>
    </row>
    <row r="222" spans="2:35" ht="13.5" customHeight="1" thickBot="1" x14ac:dyDescent="0.25">
      <c r="B222" s="289"/>
      <c r="C222" s="272"/>
      <c r="D222" s="272"/>
      <c r="E222" s="272"/>
      <c r="F222" s="272"/>
      <c r="G222" s="273"/>
      <c r="H222" s="285"/>
      <c r="I222" s="300"/>
      <c r="J222" s="287"/>
      <c r="K222" s="193">
        <v>448</v>
      </c>
      <c r="L222" s="233">
        <f>L221*28</f>
        <v>320</v>
      </c>
      <c r="M222" s="277"/>
      <c r="N222" s="277"/>
      <c r="O222" s="277"/>
      <c r="P222" s="277"/>
      <c r="Q222" s="277"/>
      <c r="R222" s="281"/>
      <c r="S222" s="25">
        <f>K222-L222</f>
        <v>128</v>
      </c>
      <c r="T222" s="26">
        <f>SUM(T223:T227)</f>
        <v>108</v>
      </c>
      <c r="U222" s="9"/>
      <c r="V222" s="326"/>
      <c r="W222" s="177"/>
      <c r="X222" s="117"/>
      <c r="Y222" s="79"/>
      <c r="Z222" s="154"/>
      <c r="AG222" s="35"/>
      <c r="AH222" s="35"/>
      <c r="AI222" s="35"/>
    </row>
    <row r="223" spans="2:35" ht="25.5" customHeight="1" x14ac:dyDescent="0.2">
      <c r="B223" s="289"/>
      <c r="C223" s="272"/>
      <c r="D223" s="272"/>
      <c r="E223" s="272"/>
      <c r="F223" s="272"/>
      <c r="G223" s="273"/>
      <c r="H223" s="129" t="s">
        <v>215</v>
      </c>
      <c r="I223" s="11" t="s">
        <v>206</v>
      </c>
      <c r="J223" s="11"/>
      <c r="K223" s="11" t="s">
        <v>86</v>
      </c>
      <c r="L223" s="131">
        <f>M223+P223</f>
        <v>2</v>
      </c>
      <c r="M223" s="128">
        <f>IF(J223="m",(N223+O223)*2.5*W223/28,(N223+O223)*2*W223/28)</f>
        <v>2</v>
      </c>
      <c r="N223" s="11">
        <v>2</v>
      </c>
      <c r="O223" s="11"/>
      <c r="P223" s="128">
        <f>IF(J223="m",(Q223+R223)*1.5*W223/28,(Q223+R223)*1*W223/28)</f>
        <v>0</v>
      </c>
      <c r="Q223" s="11"/>
      <c r="R223" s="11"/>
      <c r="S223" s="11" t="s">
        <v>27</v>
      </c>
      <c r="T223" s="11">
        <v>10</v>
      </c>
      <c r="U223" s="11"/>
      <c r="V223" s="326"/>
      <c r="W223" s="177">
        <v>14</v>
      </c>
      <c r="X223" s="166" t="s">
        <v>125</v>
      </c>
      <c r="Y223" s="23" t="s">
        <v>109</v>
      </c>
      <c r="Z223" s="154"/>
      <c r="AG223" s="35"/>
      <c r="AH223" s="35"/>
      <c r="AI223" s="35"/>
    </row>
    <row r="224" spans="2:35" ht="25.5" customHeight="1" x14ac:dyDescent="0.2">
      <c r="B224" s="289"/>
      <c r="C224" s="272"/>
      <c r="D224" s="272"/>
      <c r="E224" s="272"/>
      <c r="F224" s="272"/>
      <c r="G224" s="273"/>
      <c r="H224" s="129" t="s">
        <v>179</v>
      </c>
      <c r="I224" s="130" t="s">
        <v>124</v>
      </c>
      <c r="J224" s="11"/>
      <c r="K224" s="130" t="s">
        <v>189</v>
      </c>
      <c r="L224" s="131">
        <f t="shared" ref="L224:L232" si="102">M224+P224</f>
        <v>2</v>
      </c>
      <c r="M224" s="128">
        <f t="shared" ref="M224:M232" si="103">IF(J224="m",(N224+O224)*2.5*W224/28,(N224+O224)*2*W224/28)</f>
        <v>2</v>
      </c>
      <c r="N224" s="11"/>
      <c r="O224" s="11">
        <v>2</v>
      </c>
      <c r="P224" s="128">
        <f t="shared" ref="P224:P232" si="104">IF(J224="m",(Q224+R224)*1.5*W224/28,(Q224+R224)*1*W224/28)</f>
        <v>0</v>
      </c>
      <c r="Q224" s="11"/>
      <c r="R224" s="140"/>
      <c r="S224" s="33" t="s">
        <v>28</v>
      </c>
      <c r="T224" s="33">
        <v>10</v>
      </c>
      <c r="U224" s="11"/>
      <c r="V224" s="326"/>
      <c r="W224" s="177">
        <v>14</v>
      </c>
      <c r="X224" s="166" t="s">
        <v>125</v>
      </c>
      <c r="Y224" s="23" t="s">
        <v>109</v>
      </c>
      <c r="Z224" s="154"/>
      <c r="AG224" s="35"/>
      <c r="AH224" s="35"/>
      <c r="AI224" s="35"/>
    </row>
    <row r="225" spans="2:35" ht="25.5" customHeight="1" x14ac:dyDescent="0.2">
      <c r="B225" s="289"/>
      <c r="C225" s="272"/>
      <c r="D225" s="272"/>
      <c r="E225" s="272"/>
      <c r="F225" s="272"/>
      <c r="G225" s="273"/>
      <c r="H225" s="129" t="s">
        <v>215</v>
      </c>
      <c r="I225" s="11" t="s">
        <v>78</v>
      </c>
      <c r="J225" s="11"/>
      <c r="K225" s="11" t="s">
        <v>44</v>
      </c>
      <c r="L225" s="131">
        <f t="shared" si="102"/>
        <v>1.4285714285714286</v>
      </c>
      <c r="M225" s="128">
        <f t="shared" si="103"/>
        <v>0</v>
      </c>
      <c r="N225" s="11"/>
      <c r="O225" s="11"/>
      <c r="P225" s="128">
        <f t="shared" si="104"/>
        <v>1.4285714285714286</v>
      </c>
      <c r="Q225" s="130">
        <v>4</v>
      </c>
      <c r="R225" s="11"/>
      <c r="S225" s="11" t="s">
        <v>30</v>
      </c>
      <c r="T225" s="11">
        <v>45</v>
      </c>
      <c r="U225" s="11"/>
      <c r="V225" s="326"/>
      <c r="W225" s="177">
        <v>10</v>
      </c>
      <c r="X225" s="166" t="s">
        <v>125</v>
      </c>
      <c r="Y225" s="23" t="s">
        <v>109</v>
      </c>
      <c r="Z225" s="154"/>
      <c r="AG225" s="35"/>
      <c r="AH225" s="35"/>
      <c r="AI225" s="35"/>
    </row>
    <row r="226" spans="2:35" ht="25.5" customHeight="1" x14ac:dyDescent="0.2">
      <c r="B226" s="289"/>
      <c r="C226" s="272"/>
      <c r="D226" s="272"/>
      <c r="E226" s="272"/>
      <c r="F226" s="272"/>
      <c r="G226" s="273"/>
      <c r="H226" s="129" t="s">
        <v>215</v>
      </c>
      <c r="I226" s="11" t="s">
        <v>36</v>
      </c>
      <c r="J226" s="11"/>
      <c r="K226" s="11" t="s">
        <v>60</v>
      </c>
      <c r="L226" s="131">
        <f t="shared" si="102"/>
        <v>0.5</v>
      </c>
      <c r="M226" s="128">
        <f t="shared" si="103"/>
        <v>0</v>
      </c>
      <c r="N226" s="11"/>
      <c r="O226" s="11"/>
      <c r="P226" s="128">
        <f t="shared" si="104"/>
        <v>0.5</v>
      </c>
      <c r="Q226" s="11">
        <v>1</v>
      </c>
      <c r="R226" s="11"/>
      <c r="S226" s="33" t="s">
        <v>29</v>
      </c>
      <c r="T226" s="11">
        <v>30</v>
      </c>
      <c r="U226" s="11"/>
      <c r="V226" s="326"/>
      <c r="W226" s="177">
        <v>14</v>
      </c>
      <c r="X226" s="166" t="s">
        <v>125</v>
      </c>
      <c r="Y226" s="23" t="s">
        <v>109</v>
      </c>
      <c r="Z226" s="154"/>
      <c r="AG226" s="35"/>
      <c r="AH226" s="35"/>
      <c r="AI226" s="35"/>
    </row>
    <row r="227" spans="2:35" ht="25.5" x14ac:dyDescent="0.2">
      <c r="B227" s="289"/>
      <c r="C227" s="272"/>
      <c r="D227" s="272"/>
      <c r="E227" s="272"/>
      <c r="F227" s="272"/>
      <c r="G227" s="273"/>
      <c r="H227" s="129" t="s">
        <v>175</v>
      </c>
      <c r="I227" s="11" t="s">
        <v>38</v>
      </c>
      <c r="J227" s="11"/>
      <c r="K227" s="11" t="s">
        <v>46</v>
      </c>
      <c r="L227" s="131">
        <f t="shared" si="102"/>
        <v>1</v>
      </c>
      <c r="M227" s="128">
        <f t="shared" si="103"/>
        <v>0</v>
      </c>
      <c r="N227" s="11"/>
      <c r="O227" s="11"/>
      <c r="P227" s="128">
        <f t="shared" si="104"/>
        <v>1</v>
      </c>
      <c r="Q227" s="11"/>
      <c r="R227" s="130">
        <v>2</v>
      </c>
      <c r="S227" s="12" t="s">
        <v>137</v>
      </c>
      <c r="T227" s="12">
        <v>13</v>
      </c>
      <c r="U227" s="9"/>
      <c r="V227" s="326"/>
      <c r="W227" s="177">
        <v>14</v>
      </c>
      <c r="X227" s="166" t="s">
        <v>125</v>
      </c>
      <c r="Y227" s="23" t="s">
        <v>109</v>
      </c>
      <c r="Z227" s="154"/>
      <c r="AG227" s="35"/>
      <c r="AH227" s="35"/>
      <c r="AI227" s="35"/>
    </row>
    <row r="228" spans="2:35" ht="25.5" x14ac:dyDescent="0.2">
      <c r="B228" s="289"/>
      <c r="C228" s="272"/>
      <c r="D228" s="272"/>
      <c r="E228" s="272"/>
      <c r="F228" s="272"/>
      <c r="G228" s="273"/>
      <c r="H228" s="129" t="s">
        <v>175</v>
      </c>
      <c r="I228" s="11" t="s">
        <v>36</v>
      </c>
      <c r="J228" s="11"/>
      <c r="K228" s="11" t="s">
        <v>46</v>
      </c>
      <c r="L228" s="131">
        <f t="shared" si="102"/>
        <v>1</v>
      </c>
      <c r="M228" s="128">
        <f t="shared" si="103"/>
        <v>0</v>
      </c>
      <c r="N228" s="11"/>
      <c r="O228" s="11"/>
      <c r="P228" s="128">
        <f t="shared" si="104"/>
        <v>1</v>
      </c>
      <c r="Q228" s="11"/>
      <c r="R228" s="130">
        <v>2</v>
      </c>
      <c r="S228" s="11"/>
      <c r="T228" s="11"/>
      <c r="U228" s="9"/>
      <c r="V228" s="326"/>
      <c r="W228" s="177">
        <v>14</v>
      </c>
      <c r="X228" s="166" t="s">
        <v>125</v>
      </c>
      <c r="Y228" s="23" t="s">
        <v>109</v>
      </c>
      <c r="Z228" s="154"/>
      <c r="AG228" s="35"/>
      <c r="AH228" s="35"/>
      <c r="AI228" s="35"/>
    </row>
    <row r="229" spans="2:35" ht="25.5" x14ac:dyDescent="0.2">
      <c r="B229" s="289"/>
      <c r="C229" s="272"/>
      <c r="D229" s="272"/>
      <c r="E229" s="272"/>
      <c r="F229" s="272"/>
      <c r="G229" s="273"/>
      <c r="H229" s="129" t="s">
        <v>216</v>
      </c>
      <c r="I229" s="11" t="s">
        <v>36</v>
      </c>
      <c r="J229" s="11"/>
      <c r="K229" s="11" t="s">
        <v>60</v>
      </c>
      <c r="L229" s="131">
        <f t="shared" si="102"/>
        <v>0.5</v>
      </c>
      <c r="M229" s="128">
        <f t="shared" si="103"/>
        <v>0</v>
      </c>
      <c r="N229" s="11"/>
      <c r="O229" s="11"/>
      <c r="P229" s="128">
        <f t="shared" si="104"/>
        <v>0.5</v>
      </c>
      <c r="Q229" s="11">
        <v>1</v>
      </c>
      <c r="R229" s="167"/>
      <c r="S229" s="11"/>
      <c r="T229" s="11"/>
      <c r="U229" s="11"/>
      <c r="V229" s="326"/>
      <c r="W229" s="177">
        <v>14</v>
      </c>
      <c r="X229" s="166" t="s">
        <v>125</v>
      </c>
      <c r="Y229" s="23" t="s">
        <v>109</v>
      </c>
      <c r="Z229" s="154"/>
      <c r="AG229" s="35"/>
      <c r="AH229" s="35"/>
      <c r="AI229" s="35"/>
    </row>
    <row r="230" spans="2:35" x14ac:dyDescent="0.2">
      <c r="B230" s="289"/>
      <c r="C230" s="272"/>
      <c r="D230" s="272"/>
      <c r="E230" s="272"/>
      <c r="F230" s="272"/>
      <c r="G230" s="273"/>
      <c r="H230" s="129" t="s">
        <v>179</v>
      </c>
      <c r="I230" s="130" t="s">
        <v>128</v>
      </c>
      <c r="J230" s="11"/>
      <c r="K230" s="130" t="s">
        <v>60</v>
      </c>
      <c r="L230" s="131">
        <f t="shared" si="102"/>
        <v>1</v>
      </c>
      <c r="M230" s="128">
        <f t="shared" si="103"/>
        <v>0</v>
      </c>
      <c r="N230" s="11"/>
      <c r="O230" s="11"/>
      <c r="P230" s="128">
        <f t="shared" si="104"/>
        <v>1</v>
      </c>
      <c r="Q230" s="11"/>
      <c r="R230" s="11">
        <v>2</v>
      </c>
      <c r="S230" s="11"/>
      <c r="T230" s="11"/>
      <c r="U230" s="11"/>
      <c r="V230" s="326"/>
      <c r="W230" s="177">
        <v>14</v>
      </c>
      <c r="X230" s="166" t="s">
        <v>125</v>
      </c>
      <c r="Y230" s="23" t="s">
        <v>109</v>
      </c>
      <c r="Z230" s="154"/>
      <c r="AG230" s="35"/>
      <c r="AH230" s="35"/>
      <c r="AI230" s="35"/>
    </row>
    <row r="231" spans="2:35" ht="25.5" x14ac:dyDescent="0.2">
      <c r="B231" s="289"/>
      <c r="C231" s="272"/>
      <c r="D231" s="272"/>
      <c r="E231" s="272"/>
      <c r="F231" s="272"/>
      <c r="G231" s="273"/>
      <c r="H231" s="129" t="s">
        <v>215</v>
      </c>
      <c r="I231" s="11" t="s">
        <v>38</v>
      </c>
      <c r="J231" s="11"/>
      <c r="K231" s="11" t="s">
        <v>44</v>
      </c>
      <c r="L231" s="131">
        <f t="shared" si="102"/>
        <v>1</v>
      </c>
      <c r="M231" s="128">
        <f t="shared" si="103"/>
        <v>0</v>
      </c>
      <c r="N231" s="11"/>
      <c r="O231" s="11"/>
      <c r="P231" s="128">
        <f t="shared" si="104"/>
        <v>1</v>
      </c>
      <c r="Q231" s="11">
        <v>2</v>
      </c>
      <c r="R231" s="11"/>
      <c r="S231" s="11"/>
      <c r="T231" s="11"/>
      <c r="U231" s="11"/>
      <c r="V231" s="326"/>
      <c r="W231" s="177">
        <v>14</v>
      </c>
      <c r="X231" s="166" t="s">
        <v>125</v>
      </c>
      <c r="Y231" s="23" t="s">
        <v>109</v>
      </c>
      <c r="Z231" s="154"/>
      <c r="AG231" s="35"/>
      <c r="AH231" s="35"/>
      <c r="AI231" s="35"/>
    </row>
    <row r="232" spans="2:35" ht="18.75" customHeight="1" thickBot="1" x14ac:dyDescent="0.25">
      <c r="B232" s="289"/>
      <c r="C232" s="272"/>
      <c r="D232" s="272"/>
      <c r="E232" s="272"/>
      <c r="F232" s="272"/>
      <c r="G232" s="273"/>
      <c r="H232" s="129" t="s">
        <v>179</v>
      </c>
      <c r="I232" s="143" t="s">
        <v>38</v>
      </c>
      <c r="J232" s="24"/>
      <c r="K232" s="143" t="s">
        <v>60</v>
      </c>
      <c r="L232" s="131">
        <f t="shared" si="102"/>
        <v>1</v>
      </c>
      <c r="M232" s="128">
        <f t="shared" si="103"/>
        <v>0</v>
      </c>
      <c r="N232" s="24"/>
      <c r="O232" s="24"/>
      <c r="P232" s="128">
        <f t="shared" si="104"/>
        <v>1</v>
      </c>
      <c r="Q232" s="24"/>
      <c r="R232" s="24">
        <v>2</v>
      </c>
      <c r="S232" s="10"/>
      <c r="T232" s="10"/>
      <c r="U232" s="11"/>
      <c r="V232" s="326"/>
      <c r="W232" s="177">
        <v>14</v>
      </c>
      <c r="X232" s="166" t="s">
        <v>125</v>
      </c>
      <c r="Y232" s="23" t="s">
        <v>109</v>
      </c>
      <c r="Z232" s="154"/>
      <c r="AG232" s="35"/>
      <c r="AH232" s="35"/>
      <c r="AI232" s="35"/>
    </row>
    <row r="233" spans="2:35" ht="12.75" customHeight="1" x14ac:dyDescent="0.2">
      <c r="B233" s="288">
        <v>26</v>
      </c>
      <c r="C233" s="271" t="s">
        <v>64</v>
      </c>
      <c r="D233" s="271" t="s">
        <v>42</v>
      </c>
      <c r="E233" s="271"/>
      <c r="F233" s="271"/>
      <c r="G233" s="271" t="s">
        <v>42</v>
      </c>
      <c r="H233" s="274"/>
      <c r="I233" s="299"/>
      <c r="J233" s="286"/>
      <c r="K233" s="192">
        <v>16</v>
      </c>
      <c r="L233" s="180">
        <f t="shared" ref="L233:R233" si="105">SUM(L236:L248)</f>
        <v>12</v>
      </c>
      <c r="M233" s="276">
        <f t="shared" si="105"/>
        <v>2</v>
      </c>
      <c r="N233" s="276">
        <f t="shared" si="105"/>
        <v>2</v>
      </c>
      <c r="O233" s="276">
        <f t="shared" si="105"/>
        <v>0</v>
      </c>
      <c r="P233" s="276">
        <f t="shared" si="105"/>
        <v>10</v>
      </c>
      <c r="Q233" s="276">
        <f t="shared" si="105"/>
        <v>6</v>
      </c>
      <c r="R233" s="280">
        <f t="shared" si="105"/>
        <v>14</v>
      </c>
      <c r="S233" s="27">
        <f>K233-L233</f>
        <v>4</v>
      </c>
      <c r="T233" s="232">
        <f>T234/28</f>
        <v>4.5714285714285712</v>
      </c>
      <c r="U233" s="232"/>
      <c r="V233" s="245"/>
      <c r="W233" s="176"/>
      <c r="X233" s="125"/>
      <c r="Y233" s="79" t="s">
        <v>10</v>
      </c>
      <c r="Z233" s="154"/>
      <c r="AG233" s="35"/>
      <c r="AH233" s="35"/>
      <c r="AI233" s="35"/>
    </row>
    <row r="234" spans="2:35" ht="13.5" customHeight="1" thickBot="1" x14ac:dyDescent="0.25">
      <c r="B234" s="289"/>
      <c r="C234" s="272"/>
      <c r="D234" s="272"/>
      <c r="E234" s="272"/>
      <c r="F234" s="272"/>
      <c r="G234" s="273"/>
      <c r="H234" s="285"/>
      <c r="I234" s="300"/>
      <c r="J234" s="287"/>
      <c r="K234" s="193">
        <v>448</v>
      </c>
      <c r="L234" s="233">
        <f>L233*28</f>
        <v>336</v>
      </c>
      <c r="M234" s="277"/>
      <c r="N234" s="277"/>
      <c r="O234" s="277"/>
      <c r="P234" s="277"/>
      <c r="Q234" s="277"/>
      <c r="R234" s="281"/>
      <c r="S234" s="25">
        <f>K234-L234</f>
        <v>112</v>
      </c>
      <c r="T234" s="26">
        <f>SUM(T235:T248)</f>
        <v>128</v>
      </c>
      <c r="U234" s="9"/>
      <c r="V234" s="246"/>
      <c r="W234" s="177"/>
      <c r="X234" s="107"/>
      <c r="Y234" s="104"/>
      <c r="Z234" s="154"/>
      <c r="AG234" s="35"/>
      <c r="AH234" s="35"/>
      <c r="AI234" s="35"/>
    </row>
    <row r="235" spans="2:35" x14ac:dyDescent="0.2">
      <c r="B235" s="289"/>
      <c r="C235" s="272"/>
      <c r="D235" s="272"/>
      <c r="E235" s="272"/>
      <c r="F235" s="272"/>
      <c r="G235" s="27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1" t="s">
        <v>27</v>
      </c>
      <c r="T235" s="11">
        <v>26</v>
      </c>
      <c r="U235" s="11"/>
      <c r="V235" s="246"/>
      <c r="W235" s="177"/>
      <c r="X235" s="91"/>
      <c r="Y235" s="151"/>
      <c r="Z235" s="154"/>
      <c r="AG235" s="35"/>
      <c r="AH235" s="35"/>
      <c r="AI235" s="35"/>
    </row>
    <row r="236" spans="2:35" x14ac:dyDescent="0.2">
      <c r="B236" s="289"/>
      <c r="C236" s="272"/>
      <c r="D236" s="272"/>
      <c r="E236" s="272"/>
      <c r="F236" s="272"/>
      <c r="G236" s="273"/>
      <c r="H236" s="254" t="s">
        <v>77</v>
      </c>
      <c r="I236" s="11" t="s">
        <v>78</v>
      </c>
      <c r="J236" s="11"/>
      <c r="K236" s="11" t="s">
        <v>11</v>
      </c>
      <c r="L236" s="131">
        <f>M236+P236</f>
        <v>2</v>
      </c>
      <c r="M236" s="131">
        <f t="shared" ref="M236:M248" si="106">IF(J236="m",(N236+O236)*2.5*W236/28,(N236+O236)*2*W236/28)</f>
        <v>2</v>
      </c>
      <c r="N236" s="11">
        <v>2</v>
      </c>
      <c r="O236" s="11"/>
      <c r="P236" s="131">
        <f t="shared" ref="P236:P248" si="107">IF(J236="m",(Q236+R236)*1.5*W236/28,(Q236+R236)*1*W236/28)</f>
        <v>0</v>
      </c>
      <c r="Q236" s="11"/>
      <c r="R236" s="11"/>
      <c r="S236" s="33" t="s">
        <v>28</v>
      </c>
      <c r="T236" s="33">
        <v>10</v>
      </c>
      <c r="U236" s="11"/>
      <c r="V236" s="246"/>
      <c r="W236" s="177">
        <v>14</v>
      </c>
      <c r="X236" s="70" t="s">
        <v>143</v>
      </c>
      <c r="Y236" s="23" t="s">
        <v>109</v>
      </c>
      <c r="Z236" s="154"/>
      <c r="AG236" s="35"/>
      <c r="AH236" s="35"/>
      <c r="AI236" s="35"/>
    </row>
    <row r="237" spans="2:35" ht="25.5" x14ac:dyDescent="0.2">
      <c r="B237" s="289"/>
      <c r="C237" s="272"/>
      <c r="D237" s="272"/>
      <c r="E237" s="272"/>
      <c r="F237" s="272"/>
      <c r="G237" s="273"/>
      <c r="H237" s="129" t="s">
        <v>197</v>
      </c>
      <c r="I237" s="11" t="s">
        <v>32</v>
      </c>
      <c r="J237" s="11"/>
      <c r="K237" s="11" t="s">
        <v>40</v>
      </c>
      <c r="L237" s="131">
        <f t="shared" ref="L237:L248" si="108">M237+P237</f>
        <v>1</v>
      </c>
      <c r="M237" s="131">
        <f t="shared" si="106"/>
        <v>0</v>
      </c>
      <c r="N237" s="11"/>
      <c r="O237" s="11"/>
      <c r="P237" s="131">
        <f t="shared" si="107"/>
        <v>1</v>
      </c>
      <c r="Q237" s="11"/>
      <c r="R237" s="11">
        <v>2</v>
      </c>
      <c r="S237" s="11" t="s">
        <v>30</v>
      </c>
      <c r="T237" s="11">
        <v>45</v>
      </c>
      <c r="U237" s="11"/>
      <c r="V237" s="246"/>
      <c r="W237" s="71">
        <v>14</v>
      </c>
      <c r="X237" s="123" t="s">
        <v>79</v>
      </c>
      <c r="Y237" s="23" t="s">
        <v>109</v>
      </c>
      <c r="Z237" s="154"/>
      <c r="AG237" s="35"/>
      <c r="AH237" s="35"/>
      <c r="AI237" s="35"/>
    </row>
    <row r="238" spans="2:35" ht="38.25" x14ac:dyDescent="0.2">
      <c r="B238" s="289"/>
      <c r="C238" s="272"/>
      <c r="D238" s="272"/>
      <c r="E238" s="272"/>
      <c r="F238" s="272"/>
      <c r="G238" s="273"/>
      <c r="H238" s="129" t="s">
        <v>274</v>
      </c>
      <c r="I238" s="130" t="s">
        <v>36</v>
      </c>
      <c r="J238" s="11"/>
      <c r="K238" s="130" t="s">
        <v>45</v>
      </c>
      <c r="L238" s="131">
        <f t="shared" si="108"/>
        <v>1</v>
      </c>
      <c r="M238" s="131">
        <f t="shared" si="106"/>
        <v>0</v>
      </c>
      <c r="N238" s="130"/>
      <c r="O238" s="130"/>
      <c r="P238" s="131">
        <f t="shared" si="107"/>
        <v>1</v>
      </c>
      <c r="Q238" s="130"/>
      <c r="R238" s="130">
        <v>2</v>
      </c>
      <c r="S238" s="33" t="s">
        <v>29</v>
      </c>
      <c r="T238" s="11">
        <v>30</v>
      </c>
      <c r="U238" s="11"/>
      <c r="V238" s="246"/>
      <c r="W238" s="177">
        <v>14</v>
      </c>
      <c r="X238" s="123" t="s">
        <v>238</v>
      </c>
      <c r="Y238" s="95" t="s">
        <v>17</v>
      </c>
      <c r="Z238" s="154"/>
      <c r="AG238" s="35"/>
      <c r="AH238" s="35"/>
      <c r="AI238" s="35"/>
    </row>
    <row r="239" spans="2:35" ht="29.25" customHeight="1" x14ac:dyDescent="0.2">
      <c r="B239" s="289"/>
      <c r="C239" s="272"/>
      <c r="D239" s="272"/>
      <c r="E239" s="272"/>
      <c r="F239" s="272"/>
      <c r="G239" s="273"/>
      <c r="H239" s="129" t="s">
        <v>180</v>
      </c>
      <c r="I239" s="130" t="s">
        <v>36</v>
      </c>
      <c r="J239" s="11"/>
      <c r="K239" s="130" t="s">
        <v>45</v>
      </c>
      <c r="L239" s="131">
        <f t="shared" ref="L239" si="109">M239+P239</f>
        <v>1</v>
      </c>
      <c r="M239" s="131">
        <f t="shared" ref="M239" si="110">IF(J239="m",(N239+O239)*2.5*W239/28,(N239+O239)*2*W239/28)</f>
        <v>0</v>
      </c>
      <c r="N239" s="130"/>
      <c r="O239" s="130"/>
      <c r="P239" s="131">
        <f t="shared" ref="P239" si="111">IF(J239="m",(Q239+R239)*1.5*W239/28,(Q239+R239)*1*W239/28)</f>
        <v>1</v>
      </c>
      <c r="Q239" s="130"/>
      <c r="R239" s="130">
        <v>2</v>
      </c>
      <c r="S239" s="33"/>
      <c r="T239" s="11"/>
      <c r="U239" s="11"/>
      <c r="V239" s="246"/>
      <c r="W239" s="177">
        <v>14</v>
      </c>
      <c r="X239" s="123" t="s">
        <v>238</v>
      </c>
      <c r="Y239" s="95" t="s">
        <v>17</v>
      </c>
      <c r="Z239" s="154"/>
      <c r="AG239" s="35"/>
      <c r="AH239" s="35"/>
      <c r="AI239" s="35"/>
    </row>
    <row r="240" spans="2:35" ht="29.25" customHeight="1" x14ac:dyDescent="0.2">
      <c r="B240" s="289"/>
      <c r="C240" s="272"/>
      <c r="D240" s="272"/>
      <c r="E240" s="272"/>
      <c r="F240" s="272"/>
      <c r="G240" s="273"/>
      <c r="H240" s="129" t="s">
        <v>144</v>
      </c>
      <c r="I240" s="11" t="s">
        <v>199</v>
      </c>
      <c r="J240" s="11"/>
      <c r="K240" s="11" t="s">
        <v>40</v>
      </c>
      <c r="L240" s="146">
        <f>M240+P240</f>
        <v>1</v>
      </c>
      <c r="M240" s="146">
        <f>IF(J240="m",(N240+O240)*2.5*W240/28,(N240+O240)*2*W240/28)</f>
        <v>0</v>
      </c>
      <c r="N240" s="11"/>
      <c r="O240" s="11"/>
      <c r="P240" s="146">
        <f>IF(J240="m",(Q240+R240)*1.5*W240/28,(Q240+R240)*1*W240/28)</f>
        <v>1</v>
      </c>
      <c r="Q240" s="11">
        <v>2</v>
      </c>
      <c r="R240" s="189"/>
      <c r="S240" s="33"/>
      <c r="T240" s="11"/>
      <c r="U240" s="11"/>
      <c r="V240" s="246"/>
      <c r="W240" s="177">
        <v>14</v>
      </c>
      <c r="X240" s="70" t="s">
        <v>70</v>
      </c>
      <c r="Y240" s="23" t="s">
        <v>10</v>
      </c>
      <c r="Z240" s="154"/>
      <c r="AG240" s="35"/>
      <c r="AH240" s="35"/>
      <c r="AI240" s="35"/>
    </row>
    <row r="241" spans="2:35" x14ac:dyDescent="0.2">
      <c r="B241" s="289"/>
      <c r="C241" s="272"/>
      <c r="D241" s="272"/>
      <c r="E241" s="272"/>
      <c r="F241" s="272"/>
      <c r="G241" s="273"/>
      <c r="H241" s="129" t="s">
        <v>211</v>
      </c>
      <c r="I241" s="11" t="s">
        <v>38</v>
      </c>
      <c r="J241" s="11"/>
      <c r="K241" s="11" t="s">
        <v>60</v>
      </c>
      <c r="L241" s="131">
        <f t="shared" si="108"/>
        <v>1</v>
      </c>
      <c r="M241" s="131">
        <f t="shared" si="106"/>
        <v>0</v>
      </c>
      <c r="N241" s="11"/>
      <c r="O241" s="11"/>
      <c r="P241" s="131">
        <f t="shared" si="107"/>
        <v>1</v>
      </c>
      <c r="Q241" s="11"/>
      <c r="R241" s="11">
        <v>2</v>
      </c>
      <c r="S241" s="12" t="s">
        <v>137</v>
      </c>
      <c r="T241" s="12">
        <v>17</v>
      </c>
      <c r="U241" s="11"/>
      <c r="V241" s="246"/>
      <c r="W241" s="177">
        <v>14</v>
      </c>
      <c r="X241" s="91" t="s">
        <v>67</v>
      </c>
      <c r="Y241" s="104" t="s">
        <v>10</v>
      </c>
      <c r="Z241" s="154"/>
      <c r="AG241" s="35"/>
      <c r="AH241" s="35"/>
      <c r="AI241" s="35"/>
    </row>
    <row r="242" spans="2:35" ht="63.75" x14ac:dyDescent="0.2">
      <c r="B242" s="289"/>
      <c r="C242" s="272"/>
      <c r="D242" s="272"/>
      <c r="E242" s="272"/>
      <c r="F242" s="272"/>
      <c r="G242" s="273"/>
      <c r="H242" s="129" t="s">
        <v>214</v>
      </c>
      <c r="I242" s="11" t="s">
        <v>54</v>
      </c>
      <c r="J242" s="11"/>
      <c r="K242" s="11" t="s">
        <v>46</v>
      </c>
      <c r="L242" s="131">
        <f t="shared" si="108"/>
        <v>1</v>
      </c>
      <c r="M242" s="131">
        <f t="shared" si="106"/>
        <v>0</v>
      </c>
      <c r="N242" s="11"/>
      <c r="O242" s="11"/>
      <c r="P242" s="131">
        <f t="shared" si="107"/>
        <v>1</v>
      </c>
      <c r="Q242" s="11"/>
      <c r="R242" s="11">
        <v>2</v>
      </c>
      <c r="S242" s="12"/>
      <c r="T242" s="12"/>
      <c r="U242" s="11"/>
      <c r="V242" s="246"/>
      <c r="W242" s="177">
        <v>14</v>
      </c>
      <c r="X242" s="152" t="s">
        <v>125</v>
      </c>
      <c r="Y242" s="23" t="s">
        <v>109</v>
      </c>
      <c r="Z242" s="154"/>
      <c r="AG242" s="35"/>
      <c r="AH242" s="35"/>
      <c r="AI242" s="35"/>
    </row>
    <row r="243" spans="2:35" ht="25.5" x14ac:dyDescent="0.2">
      <c r="B243" s="289"/>
      <c r="C243" s="272"/>
      <c r="D243" s="272"/>
      <c r="E243" s="272"/>
      <c r="F243" s="272"/>
      <c r="G243" s="273"/>
      <c r="H243" s="129" t="s">
        <v>215</v>
      </c>
      <c r="I243" s="11" t="s">
        <v>32</v>
      </c>
      <c r="J243" s="11"/>
      <c r="K243" s="11" t="s">
        <v>60</v>
      </c>
      <c r="L243" s="131">
        <f t="shared" si="108"/>
        <v>0.5</v>
      </c>
      <c r="M243" s="131">
        <f t="shared" si="106"/>
        <v>0</v>
      </c>
      <c r="N243" s="11"/>
      <c r="O243" s="11"/>
      <c r="P243" s="131">
        <f t="shared" si="107"/>
        <v>0.5</v>
      </c>
      <c r="Q243" s="11">
        <v>1</v>
      </c>
      <c r="R243" s="11"/>
      <c r="S243" s="9"/>
      <c r="T243" s="9"/>
      <c r="U243" s="11"/>
      <c r="V243" s="246"/>
      <c r="W243" s="71">
        <v>14</v>
      </c>
      <c r="X243" s="152" t="s">
        <v>125</v>
      </c>
      <c r="Y243" s="23" t="s">
        <v>17</v>
      </c>
      <c r="Z243" s="154"/>
      <c r="AG243" s="35"/>
      <c r="AH243" s="35"/>
      <c r="AI243" s="35"/>
    </row>
    <row r="244" spans="2:35" ht="25.5" x14ac:dyDescent="0.2">
      <c r="B244" s="289"/>
      <c r="C244" s="272"/>
      <c r="D244" s="272"/>
      <c r="E244" s="272"/>
      <c r="F244" s="272"/>
      <c r="G244" s="273"/>
      <c r="H244" s="129" t="s">
        <v>216</v>
      </c>
      <c r="I244" s="11" t="s">
        <v>32</v>
      </c>
      <c r="J244" s="11"/>
      <c r="K244" s="11" t="s">
        <v>60</v>
      </c>
      <c r="L244" s="131">
        <f t="shared" si="108"/>
        <v>0.5</v>
      </c>
      <c r="M244" s="131">
        <f t="shared" si="106"/>
        <v>0</v>
      </c>
      <c r="N244" s="11"/>
      <c r="O244" s="11"/>
      <c r="P244" s="131">
        <f t="shared" si="107"/>
        <v>0.5</v>
      </c>
      <c r="Q244" s="11">
        <v>1</v>
      </c>
      <c r="R244" s="167"/>
      <c r="S244" s="9"/>
      <c r="T244" s="9"/>
      <c r="U244" s="11"/>
      <c r="V244" s="246"/>
      <c r="W244" s="71">
        <v>14</v>
      </c>
      <c r="X244" s="152" t="s">
        <v>125</v>
      </c>
      <c r="Y244" s="23" t="s">
        <v>17</v>
      </c>
      <c r="Z244" s="154"/>
      <c r="AG244" s="35"/>
      <c r="AH244" s="35"/>
      <c r="AI244" s="35"/>
    </row>
    <row r="245" spans="2:35" ht="25.5" x14ac:dyDescent="0.2">
      <c r="B245" s="289"/>
      <c r="C245" s="272"/>
      <c r="D245" s="272"/>
      <c r="E245" s="272"/>
      <c r="F245" s="272"/>
      <c r="G245" s="273"/>
      <c r="H245" s="129" t="s">
        <v>173</v>
      </c>
      <c r="I245" s="11" t="s">
        <v>36</v>
      </c>
      <c r="J245" s="11"/>
      <c r="K245" s="11" t="s">
        <v>46</v>
      </c>
      <c r="L245" s="131">
        <f t="shared" si="108"/>
        <v>0.5</v>
      </c>
      <c r="M245" s="131">
        <f t="shared" si="106"/>
        <v>0</v>
      </c>
      <c r="N245" s="11"/>
      <c r="O245" s="11"/>
      <c r="P245" s="131">
        <f t="shared" si="107"/>
        <v>0.5</v>
      </c>
      <c r="Q245" s="167"/>
      <c r="R245" s="167">
        <v>1</v>
      </c>
      <c r="S245" s="9"/>
      <c r="T245" s="9"/>
      <c r="U245" s="11"/>
      <c r="V245" s="246"/>
      <c r="W245" s="177">
        <v>14</v>
      </c>
      <c r="X245" s="123" t="s">
        <v>55</v>
      </c>
      <c r="Y245" s="23" t="s">
        <v>109</v>
      </c>
      <c r="Z245" s="154"/>
      <c r="AG245" s="35"/>
      <c r="AH245" s="35"/>
      <c r="AI245" s="35"/>
    </row>
    <row r="246" spans="2:35" ht="25.5" x14ac:dyDescent="0.2">
      <c r="B246" s="289"/>
      <c r="C246" s="272"/>
      <c r="D246" s="272"/>
      <c r="E246" s="272"/>
      <c r="F246" s="272"/>
      <c r="G246" s="273"/>
      <c r="H246" s="129" t="s">
        <v>174</v>
      </c>
      <c r="I246" s="11" t="s">
        <v>36</v>
      </c>
      <c r="J246" s="11"/>
      <c r="K246" s="11" t="s">
        <v>46</v>
      </c>
      <c r="L246" s="131">
        <f t="shared" si="108"/>
        <v>0.5</v>
      </c>
      <c r="M246" s="131">
        <f t="shared" si="106"/>
        <v>0</v>
      </c>
      <c r="N246" s="11"/>
      <c r="O246" s="11"/>
      <c r="P246" s="131">
        <f t="shared" si="107"/>
        <v>0.5</v>
      </c>
      <c r="Q246" s="11"/>
      <c r="R246" s="11">
        <v>1</v>
      </c>
      <c r="S246" s="9"/>
      <c r="T246" s="9"/>
      <c r="U246" s="11"/>
      <c r="V246" s="246"/>
      <c r="W246" s="177">
        <v>14</v>
      </c>
      <c r="X246" s="123" t="s">
        <v>55</v>
      </c>
      <c r="Y246" s="23" t="s">
        <v>109</v>
      </c>
      <c r="Z246" s="154"/>
      <c r="AG246" s="35"/>
      <c r="AH246" s="35"/>
      <c r="AI246" s="35"/>
    </row>
    <row r="247" spans="2:35" x14ac:dyDescent="0.2">
      <c r="B247" s="289"/>
      <c r="C247" s="272"/>
      <c r="D247" s="272"/>
      <c r="E247" s="272"/>
      <c r="F247" s="272"/>
      <c r="G247" s="273"/>
      <c r="H247" s="129" t="s">
        <v>211</v>
      </c>
      <c r="I247" s="11" t="s">
        <v>38</v>
      </c>
      <c r="J247" s="11"/>
      <c r="K247" s="11" t="s">
        <v>60</v>
      </c>
      <c r="L247" s="131">
        <f t="shared" si="108"/>
        <v>1</v>
      </c>
      <c r="M247" s="131">
        <f t="shared" si="106"/>
        <v>0</v>
      </c>
      <c r="N247" s="11"/>
      <c r="O247" s="11"/>
      <c r="P247" s="131">
        <f t="shared" si="107"/>
        <v>1</v>
      </c>
      <c r="Q247" s="11"/>
      <c r="R247" s="11">
        <v>2</v>
      </c>
      <c r="S247" s="9"/>
      <c r="T247" s="9"/>
      <c r="U247" s="11"/>
      <c r="V247" s="246"/>
      <c r="W247" s="177">
        <v>14</v>
      </c>
      <c r="X247" s="91" t="s">
        <v>67</v>
      </c>
      <c r="Y247" s="104" t="s">
        <v>10</v>
      </c>
      <c r="Z247" s="154"/>
      <c r="AG247" s="35"/>
      <c r="AH247" s="35"/>
      <c r="AI247" s="35"/>
    </row>
    <row r="248" spans="2:35" ht="39" thickBot="1" x14ac:dyDescent="0.25">
      <c r="B248" s="289"/>
      <c r="C248" s="272"/>
      <c r="D248" s="272"/>
      <c r="E248" s="272"/>
      <c r="F248" s="272"/>
      <c r="G248" s="273"/>
      <c r="H248" s="129" t="s">
        <v>202</v>
      </c>
      <c r="I248" s="11" t="s">
        <v>36</v>
      </c>
      <c r="J248" s="11"/>
      <c r="K248" s="11" t="s">
        <v>46</v>
      </c>
      <c r="L248" s="131">
        <f t="shared" si="108"/>
        <v>1</v>
      </c>
      <c r="M248" s="131">
        <f t="shared" si="106"/>
        <v>0</v>
      </c>
      <c r="N248" s="11"/>
      <c r="O248" s="11"/>
      <c r="P248" s="131">
        <f t="shared" si="107"/>
        <v>1</v>
      </c>
      <c r="Q248" s="11">
        <v>2</v>
      </c>
      <c r="R248" s="11"/>
      <c r="S248" s="12"/>
      <c r="T248" s="9"/>
      <c r="U248" s="11"/>
      <c r="V248" s="246"/>
      <c r="W248" s="71">
        <v>14</v>
      </c>
      <c r="X248" s="123" t="s">
        <v>79</v>
      </c>
      <c r="Y248" s="23" t="s">
        <v>109</v>
      </c>
      <c r="Z248" s="154"/>
      <c r="AG248" s="35"/>
      <c r="AH248" s="35"/>
      <c r="AI248" s="35"/>
    </row>
    <row r="249" spans="2:35" ht="12.75" customHeight="1" x14ac:dyDescent="0.2">
      <c r="B249" s="288">
        <v>27</v>
      </c>
      <c r="C249" s="271" t="s">
        <v>64</v>
      </c>
      <c r="D249" s="271" t="s">
        <v>41</v>
      </c>
      <c r="E249" s="271"/>
      <c r="F249" s="271"/>
      <c r="G249" s="271" t="s">
        <v>42</v>
      </c>
      <c r="H249" s="274"/>
      <c r="I249" s="299"/>
      <c r="J249" s="286"/>
      <c r="K249" s="192">
        <v>16</v>
      </c>
      <c r="L249" s="180">
        <f t="shared" ref="L249:R249" si="112">SUM(L251:L262)</f>
        <v>12</v>
      </c>
      <c r="M249" s="276">
        <f t="shared" si="112"/>
        <v>2</v>
      </c>
      <c r="N249" s="276">
        <f t="shared" si="112"/>
        <v>0</v>
      </c>
      <c r="O249" s="276">
        <f t="shared" si="112"/>
        <v>2</v>
      </c>
      <c r="P249" s="276">
        <f t="shared" si="112"/>
        <v>10</v>
      </c>
      <c r="Q249" s="276">
        <f t="shared" si="112"/>
        <v>16</v>
      </c>
      <c r="R249" s="280">
        <f t="shared" si="112"/>
        <v>4</v>
      </c>
      <c r="S249" s="27">
        <f>K249-L249</f>
        <v>4</v>
      </c>
      <c r="T249" s="232">
        <f>T250/28</f>
        <v>4</v>
      </c>
      <c r="U249" s="232"/>
      <c r="V249" s="325"/>
      <c r="W249" s="176"/>
      <c r="X249" s="76"/>
      <c r="Y249" s="29"/>
      <c r="Z249" s="154"/>
    </row>
    <row r="250" spans="2:35" ht="12.75" customHeight="1" thickBot="1" x14ac:dyDescent="0.25">
      <c r="B250" s="289"/>
      <c r="C250" s="272"/>
      <c r="D250" s="272"/>
      <c r="E250" s="272"/>
      <c r="F250" s="272"/>
      <c r="G250" s="273"/>
      <c r="H250" s="285"/>
      <c r="I250" s="300"/>
      <c r="J250" s="287"/>
      <c r="K250" s="193">
        <v>448</v>
      </c>
      <c r="L250" s="233">
        <f>L249*28</f>
        <v>336</v>
      </c>
      <c r="M250" s="277"/>
      <c r="N250" s="277"/>
      <c r="O250" s="277"/>
      <c r="P250" s="277"/>
      <c r="Q250" s="277"/>
      <c r="R250" s="281"/>
      <c r="S250" s="25">
        <f>K250-L250</f>
        <v>112</v>
      </c>
      <c r="T250" s="26">
        <f>SUM(T251:T262)</f>
        <v>112</v>
      </c>
      <c r="U250" s="9"/>
      <c r="V250" s="326"/>
      <c r="W250" s="177"/>
      <c r="X250" s="127"/>
      <c r="Y250" s="30"/>
      <c r="Z250" s="154"/>
    </row>
    <row r="251" spans="2:35" ht="26.25" thickBot="1" x14ac:dyDescent="0.25">
      <c r="B251" s="289"/>
      <c r="C251" s="272"/>
      <c r="D251" s="272"/>
      <c r="E251" s="272"/>
      <c r="F251" s="272"/>
      <c r="G251" s="273"/>
      <c r="H251" s="129" t="s">
        <v>180</v>
      </c>
      <c r="I251" s="11" t="s">
        <v>181</v>
      </c>
      <c r="J251" s="11"/>
      <c r="K251" s="235" t="s">
        <v>182</v>
      </c>
      <c r="L251" s="131">
        <f>M251+P251</f>
        <v>2</v>
      </c>
      <c r="M251" s="128">
        <f t="shared" ref="M251:M262" si="113">IF(J251="m",(N251+O251)*2.5*W251/28,(N251+O251)*2*W251/28)</f>
        <v>2</v>
      </c>
      <c r="N251" s="242"/>
      <c r="O251" s="242">
        <v>2</v>
      </c>
      <c r="P251" s="128">
        <f t="shared" ref="P251:P262" si="114">IF(J251="m",(Q251+R251)*1.5*W251/28,(Q251+R251)*1*W251/28)</f>
        <v>0</v>
      </c>
      <c r="Q251" s="242"/>
      <c r="R251" s="242"/>
      <c r="S251" s="11" t="s">
        <v>27</v>
      </c>
      <c r="T251" s="11">
        <v>10</v>
      </c>
      <c r="U251" s="11"/>
      <c r="V251" s="326"/>
      <c r="W251" s="105">
        <v>14</v>
      </c>
      <c r="X251" s="172" t="s">
        <v>226</v>
      </c>
      <c r="Y251" s="23" t="s">
        <v>10</v>
      </c>
      <c r="Z251" s="226"/>
    </row>
    <row r="252" spans="2:35" ht="25.5" x14ac:dyDescent="0.2">
      <c r="B252" s="289"/>
      <c r="C252" s="272"/>
      <c r="D252" s="272"/>
      <c r="E252" s="272"/>
      <c r="F252" s="272"/>
      <c r="G252" s="273"/>
      <c r="H252" s="129" t="s">
        <v>145</v>
      </c>
      <c r="I252" s="11" t="s">
        <v>38</v>
      </c>
      <c r="J252" s="11"/>
      <c r="K252" s="11" t="s">
        <v>40</v>
      </c>
      <c r="L252" s="131">
        <f t="shared" ref="L252:L262" si="115">M252+P252</f>
        <v>1</v>
      </c>
      <c r="M252" s="128">
        <f t="shared" si="113"/>
        <v>0</v>
      </c>
      <c r="N252" s="11"/>
      <c r="O252" s="11"/>
      <c r="P252" s="128">
        <f t="shared" si="114"/>
        <v>1</v>
      </c>
      <c r="Q252" s="11">
        <v>2</v>
      </c>
      <c r="R252" s="11"/>
      <c r="S252" s="33" t="s">
        <v>28</v>
      </c>
      <c r="T252" s="33">
        <v>10</v>
      </c>
      <c r="U252" s="11"/>
      <c r="V252" s="326"/>
      <c r="W252" s="177">
        <v>14</v>
      </c>
      <c r="X252" s="91" t="s">
        <v>65</v>
      </c>
      <c r="Y252" s="23" t="s">
        <v>109</v>
      </c>
      <c r="Z252" s="154"/>
    </row>
    <row r="253" spans="2:35" ht="25.5" x14ac:dyDescent="0.2">
      <c r="B253" s="289"/>
      <c r="C253" s="272"/>
      <c r="D253" s="272"/>
      <c r="E253" s="272"/>
      <c r="F253" s="272"/>
      <c r="G253" s="273"/>
      <c r="H253" s="129" t="s">
        <v>145</v>
      </c>
      <c r="I253" s="11" t="s">
        <v>267</v>
      </c>
      <c r="J253" s="11"/>
      <c r="K253" s="11" t="s">
        <v>268</v>
      </c>
      <c r="L253" s="131">
        <f t="shared" ref="L253" si="116">M253+P253</f>
        <v>1</v>
      </c>
      <c r="M253" s="128">
        <f t="shared" ref="M253" si="117">IF(J253="m",(N253+O253)*2.5*W253/28,(N253+O253)*2*W253/28)</f>
        <v>0</v>
      </c>
      <c r="N253" s="11"/>
      <c r="O253" s="11"/>
      <c r="P253" s="128">
        <f t="shared" si="114"/>
        <v>1</v>
      </c>
      <c r="Q253" s="11">
        <v>2</v>
      </c>
      <c r="R253" s="11"/>
      <c r="S253" s="11" t="s">
        <v>30</v>
      </c>
      <c r="T253" s="11">
        <v>45</v>
      </c>
      <c r="U253" s="11"/>
      <c r="V253" s="326"/>
      <c r="W253" s="177">
        <v>14</v>
      </c>
      <c r="X253" s="91" t="s">
        <v>65</v>
      </c>
      <c r="Y253" s="23" t="s">
        <v>109</v>
      </c>
      <c r="Z253" s="154"/>
    </row>
    <row r="254" spans="2:35" ht="25.5" x14ac:dyDescent="0.2">
      <c r="B254" s="289"/>
      <c r="C254" s="272"/>
      <c r="D254" s="272"/>
      <c r="E254" s="272"/>
      <c r="F254" s="272"/>
      <c r="G254" s="273"/>
      <c r="H254" s="129" t="s">
        <v>145</v>
      </c>
      <c r="I254" s="11" t="s">
        <v>38</v>
      </c>
      <c r="J254" s="11"/>
      <c r="K254" s="11" t="s">
        <v>40</v>
      </c>
      <c r="L254" s="131">
        <f t="shared" si="115"/>
        <v>1</v>
      </c>
      <c r="M254" s="128">
        <f t="shared" si="113"/>
        <v>0</v>
      </c>
      <c r="N254" s="11"/>
      <c r="O254" s="11"/>
      <c r="P254" s="128">
        <f t="shared" si="114"/>
        <v>1</v>
      </c>
      <c r="Q254" s="11">
        <v>2</v>
      </c>
      <c r="R254" s="11"/>
      <c r="S254" s="33" t="s">
        <v>29</v>
      </c>
      <c r="T254" s="11">
        <v>30</v>
      </c>
      <c r="U254" s="11"/>
      <c r="V254" s="326"/>
      <c r="W254" s="177">
        <v>14</v>
      </c>
      <c r="X254" s="91" t="s">
        <v>65</v>
      </c>
      <c r="Y254" s="23" t="s">
        <v>109</v>
      </c>
      <c r="Z254" s="154"/>
    </row>
    <row r="255" spans="2:35" ht="51.75" thickBot="1" x14ac:dyDescent="0.25">
      <c r="B255" s="289"/>
      <c r="C255" s="272"/>
      <c r="D255" s="272"/>
      <c r="E255" s="272"/>
      <c r="F255" s="272"/>
      <c r="G255" s="273"/>
      <c r="H255" s="129" t="s">
        <v>144</v>
      </c>
      <c r="I255" s="11" t="s">
        <v>54</v>
      </c>
      <c r="J255" s="11"/>
      <c r="K255" s="11" t="s">
        <v>60</v>
      </c>
      <c r="L255" s="131">
        <f t="shared" si="115"/>
        <v>1</v>
      </c>
      <c r="M255" s="128">
        <f t="shared" si="113"/>
        <v>0</v>
      </c>
      <c r="N255" s="11"/>
      <c r="O255" s="11"/>
      <c r="P255" s="128">
        <f t="shared" si="114"/>
        <v>1</v>
      </c>
      <c r="Q255" s="188">
        <v>2</v>
      </c>
      <c r="R255" s="11"/>
      <c r="S255" s="12" t="s">
        <v>137</v>
      </c>
      <c r="T255" s="12">
        <v>17</v>
      </c>
      <c r="U255" s="11"/>
      <c r="V255" s="326"/>
      <c r="W255" s="105">
        <v>14</v>
      </c>
      <c r="X255" s="70" t="s">
        <v>70</v>
      </c>
      <c r="Y255" s="23" t="s">
        <v>10</v>
      </c>
      <c r="Z255" s="226"/>
    </row>
    <row r="256" spans="2:35" ht="25.5" x14ac:dyDescent="0.2">
      <c r="B256" s="289"/>
      <c r="C256" s="272"/>
      <c r="D256" s="272"/>
      <c r="E256" s="272"/>
      <c r="F256" s="272"/>
      <c r="G256" s="273"/>
      <c r="H256" s="129" t="s">
        <v>145</v>
      </c>
      <c r="I256" s="11" t="s">
        <v>78</v>
      </c>
      <c r="J256" s="11"/>
      <c r="K256" s="11" t="s">
        <v>40</v>
      </c>
      <c r="L256" s="131">
        <f t="shared" si="115"/>
        <v>1</v>
      </c>
      <c r="M256" s="128">
        <f t="shared" si="113"/>
        <v>0</v>
      </c>
      <c r="N256" s="11"/>
      <c r="O256" s="11"/>
      <c r="P256" s="128">
        <f t="shared" si="114"/>
        <v>1</v>
      </c>
      <c r="Q256" s="11">
        <v>2</v>
      </c>
      <c r="R256" s="11"/>
      <c r="S256" s="11"/>
      <c r="T256" s="11"/>
      <c r="U256" s="11"/>
      <c r="V256" s="326"/>
      <c r="W256" s="177">
        <v>14</v>
      </c>
      <c r="X256" s="91" t="s">
        <v>65</v>
      </c>
      <c r="Y256" s="23" t="s">
        <v>109</v>
      </c>
      <c r="Z256" s="154"/>
    </row>
    <row r="257" spans="2:35" ht="38.25" x14ac:dyDescent="0.2">
      <c r="B257" s="289"/>
      <c r="C257" s="272"/>
      <c r="D257" s="272"/>
      <c r="E257" s="272"/>
      <c r="F257" s="272"/>
      <c r="G257" s="273"/>
      <c r="H257" s="129" t="s">
        <v>275</v>
      </c>
      <c r="I257" s="11" t="s">
        <v>235</v>
      </c>
      <c r="J257" s="11"/>
      <c r="K257" s="11" t="s">
        <v>46</v>
      </c>
      <c r="L257" s="131">
        <f t="shared" si="115"/>
        <v>1</v>
      </c>
      <c r="M257" s="128">
        <f t="shared" si="113"/>
        <v>0</v>
      </c>
      <c r="N257" s="11"/>
      <c r="O257" s="11"/>
      <c r="P257" s="128">
        <f t="shared" si="114"/>
        <v>1</v>
      </c>
      <c r="Q257" s="11">
        <v>2</v>
      </c>
      <c r="R257" s="11"/>
      <c r="S257" s="11"/>
      <c r="T257" s="11"/>
      <c r="U257" s="11"/>
      <c r="V257" s="326"/>
      <c r="W257" s="177">
        <v>14</v>
      </c>
      <c r="X257" s="123" t="s">
        <v>79</v>
      </c>
      <c r="Y257" s="23" t="s">
        <v>109</v>
      </c>
      <c r="Z257" s="154"/>
    </row>
    <row r="258" spans="2:35" ht="25.5" x14ac:dyDescent="0.2">
      <c r="B258" s="289"/>
      <c r="C258" s="272"/>
      <c r="D258" s="272"/>
      <c r="E258" s="272"/>
      <c r="F258" s="272"/>
      <c r="G258" s="273"/>
      <c r="H258" s="129" t="s">
        <v>176</v>
      </c>
      <c r="I258" s="11" t="s">
        <v>36</v>
      </c>
      <c r="J258" s="11"/>
      <c r="K258" s="11" t="s">
        <v>46</v>
      </c>
      <c r="L258" s="131">
        <f t="shared" si="115"/>
        <v>0.5</v>
      </c>
      <c r="M258" s="128">
        <f t="shared" si="113"/>
        <v>0</v>
      </c>
      <c r="N258" s="11"/>
      <c r="O258" s="11"/>
      <c r="P258" s="128">
        <f t="shared" si="114"/>
        <v>0.5</v>
      </c>
      <c r="Q258" s="11"/>
      <c r="R258" s="11">
        <v>1</v>
      </c>
      <c r="S258" s="11"/>
      <c r="T258" s="11"/>
      <c r="U258" s="11"/>
      <c r="V258" s="326"/>
      <c r="W258" s="177">
        <v>14</v>
      </c>
      <c r="X258" s="70" t="s">
        <v>70</v>
      </c>
      <c r="Y258" s="23" t="s">
        <v>10</v>
      </c>
      <c r="Z258" s="154"/>
    </row>
    <row r="259" spans="2:35" ht="25.5" x14ac:dyDescent="0.2">
      <c r="B259" s="289"/>
      <c r="C259" s="272"/>
      <c r="D259" s="272"/>
      <c r="E259" s="272"/>
      <c r="F259" s="272"/>
      <c r="G259" s="273"/>
      <c r="H259" s="129" t="s">
        <v>177</v>
      </c>
      <c r="I259" s="11" t="s">
        <v>36</v>
      </c>
      <c r="J259" s="11"/>
      <c r="K259" s="11" t="s">
        <v>46</v>
      </c>
      <c r="L259" s="131">
        <f t="shared" si="115"/>
        <v>0.5</v>
      </c>
      <c r="M259" s="128">
        <f t="shared" si="113"/>
        <v>0</v>
      </c>
      <c r="N259" s="11"/>
      <c r="O259" s="11"/>
      <c r="P259" s="128">
        <f t="shared" si="114"/>
        <v>0.5</v>
      </c>
      <c r="Q259" s="11"/>
      <c r="R259" s="11">
        <v>1</v>
      </c>
      <c r="S259" s="11"/>
      <c r="T259" s="11"/>
      <c r="U259" s="11"/>
      <c r="V259" s="326"/>
      <c r="W259" s="177">
        <v>14</v>
      </c>
      <c r="X259" s="70" t="s">
        <v>70</v>
      </c>
      <c r="Y259" s="23" t="s">
        <v>10</v>
      </c>
      <c r="Z259" s="154"/>
    </row>
    <row r="260" spans="2:35" ht="51" x14ac:dyDescent="0.2">
      <c r="B260" s="289"/>
      <c r="C260" s="272"/>
      <c r="D260" s="272"/>
      <c r="E260" s="272"/>
      <c r="F260" s="272"/>
      <c r="G260" s="273"/>
      <c r="H260" s="129" t="s">
        <v>144</v>
      </c>
      <c r="I260" s="11" t="s">
        <v>38</v>
      </c>
      <c r="J260" s="11"/>
      <c r="K260" s="11" t="s">
        <v>40</v>
      </c>
      <c r="L260" s="131">
        <f t="shared" si="115"/>
        <v>1</v>
      </c>
      <c r="M260" s="128">
        <f t="shared" si="113"/>
        <v>0</v>
      </c>
      <c r="N260" s="11"/>
      <c r="O260" s="11"/>
      <c r="P260" s="128">
        <f t="shared" si="114"/>
        <v>1</v>
      </c>
      <c r="Q260" s="11">
        <v>2</v>
      </c>
      <c r="R260" s="11"/>
      <c r="S260" s="11"/>
      <c r="T260" s="11"/>
      <c r="U260" s="11"/>
      <c r="V260" s="326"/>
      <c r="W260" s="177">
        <v>14</v>
      </c>
      <c r="X260" s="70" t="s">
        <v>70</v>
      </c>
      <c r="Y260" s="23" t="s">
        <v>10</v>
      </c>
      <c r="Z260" s="154"/>
    </row>
    <row r="261" spans="2:35" ht="25.5" x14ac:dyDescent="0.2">
      <c r="B261" s="289"/>
      <c r="C261" s="272"/>
      <c r="D261" s="272"/>
      <c r="E261" s="272"/>
      <c r="F261" s="272"/>
      <c r="G261" s="273"/>
      <c r="H261" s="129" t="s">
        <v>216</v>
      </c>
      <c r="I261" s="11" t="s">
        <v>38</v>
      </c>
      <c r="J261" s="11"/>
      <c r="K261" s="11" t="s">
        <v>44</v>
      </c>
      <c r="L261" s="146">
        <f>M261+P261</f>
        <v>1</v>
      </c>
      <c r="M261" s="128">
        <f t="shared" si="113"/>
        <v>0</v>
      </c>
      <c r="N261" s="11"/>
      <c r="O261" s="11"/>
      <c r="P261" s="128">
        <f t="shared" si="114"/>
        <v>1</v>
      </c>
      <c r="Q261" s="11">
        <v>2</v>
      </c>
      <c r="R261" s="11"/>
      <c r="S261" s="11"/>
      <c r="T261" s="11"/>
      <c r="U261" s="11"/>
      <c r="V261" s="326"/>
      <c r="W261" s="177">
        <v>14</v>
      </c>
      <c r="X261" s="152" t="s">
        <v>125</v>
      </c>
      <c r="Y261" s="23" t="s">
        <v>109</v>
      </c>
      <c r="Z261" s="154"/>
    </row>
    <row r="262" spans="2:35" ht="64.5" thickBot="1" x14ac:dyDescent="0.25">
      <c r="B262" s="289"/>
      <c r="C262" s="272"/>
      <c r="D262" s="272"/>
      <c r="E262" s="272"/>
      <c r="F262" s="272"/>
      <c r="G262" s="273"/>
      <c r="H262" s="129" t="s">
        <v>214</v>
      </c>
      <c r="I262" s="11" t="s">
        <v>54</v>
      </c>
      <c r="J262" s="11"/>
      <c r="K262" s="11" t="s">
        <v>46</v>
      </c>
      <c r="L262" s="131">
        <f t="shared" si="115"/>
        <v>1</v>
      </c>
      <c r="M262" s="128">
        <f t="shared" si="113"/>
        <v>0</v>
      </c>
      <c r="N262" s="11"/>
      <c r="O262" s="11"/>
      <c r="P262" s="128">
        <f t="shared" si="114"/>
        <v>1</v>
      </c>
      <c r="Q262" s="190"/>
      <c r="R262" s="191">
        <v>2</v>
      </c>
      <c r="S262" s="11"/>
      <c r="T262" s="11"/>
      <c r="U262" s="11"/>
      <c r="V262" s="326"/>
      <c r="W262" s="177">
        <v>14</v>
      </c>
      <c r="X262" s="152" t="s">
        <v>125</v>
      </c>
      <c r="Y262" s="23" t="s">
        <v>109</v>
      </c>
      <c r="Z262" s="154"/>
    </row>
    <row r="263" spans="2:35" ht="12.75" customHeight="1" x14ac:dyDescent="0.2">
      <c r="B263" s="288">
        <v>28</v>
      </c>
      <c r="C263" s="271" t="s">
        <v>17</v>
      </c>
      <c r="D263" s="292" t="s">
        <v>204</v>
      </c>
      <c r="E263" s="271" t="s">
        <v>17</v>
      </c>
      <c r="F263" s="271" t="s">
        <v>152</v>
      </c>
      <c r="G263" s="271" t="s">
        <v>151</v>
      </c>
      <c r="H263" s="274"/>
      <c r="I263" s="299"/>
      <c r="J263" s="286"/>
      <c r="K263" s="192">
        <v>16</v>
      </c>
      <c r="L263" s="180">
        <f t="shared" ref="L263:R263" si="118">SUM(L265:L272)</f>
        <v>12</v>
      </c>
      <c r="M263" s="276">
        <f t="shared" si="118"/>
        <v>0</v>
      </c>
      <c r="N263" s="276">
        <f t="shared" si="118"/>
        <v>0</v>
      </c>
      <c r="O263" s="276">
        <f t="shared" si="118"/>
        <v>0</v>
      </c>
      <c r="P263" s="276">
        <f t="shared" si="118"/>
        <v>12</v>
      </c>
      <c r="Q263" s="327">
        <f t="shared" si="118"/>
        <v>16</v>
      </c>
      <c r="R263" s="280">
        <f t="shared" si="118"/>
        <v>8</v>
      </c>
      <c r="S263" s="27">
        <f>K263-L263</f>
        <v>4</v>
      </c>
      <c r="T263" s="232">
        <f>T264/28</f>
        <v>4</v>
      </c>
      <c r="U263" s="232"/>
      <c r="V263" s="325"/>
      <c r="W263" s="176"/>
      <c r="X263" s="126"/>
      <c r="Y263" s="79"/>
      <c r="Z263" s="154"/>
      <c r="AG263" s="35"/>
      <c r="AH263" s="35"/>
      <c r="AI263" s="35"/>
    </row>
    <row r="264" spans="2:35" ht="13.5" customHeight="1" thickBot="1" x14ac:dyDescent="0.25">
      <c r="B264" s="289"/>
      <c r="C264" s="272"/>
      <c r="D264" s="293"/>
      <c r="E264" s="272"/>
      <c r="F264" s="272"/>
      <c r="G264" s="273"/>
      <c r="H264" s="275"/>
      <c r="I264" s="313"/>
      <c r="J264" s="298"/>
      <c r="K264" s="193">
        <v>448</v>
      </c>
      <c r="L264" s="233">
        <f>L263*28</f>
        <v>336</v>
      </c>
      <c r="M264" s="277"/>
      <c r="N264" s="277"/>
      <c r="O264" s="277"/>
      <c r="P264" s="277"/>
      <c r="Q264" s="328"/>
      <c r="R264" s="281"/>
      <c r="S264" s="25">
        <f>K264-L264</f>
        <v>112</v>
      </c>
      <c r="T264" s="26">
        <f>SUM(T265:T272)</f>
        <v>112</v>
      </c>
      <c r="U264" s="9"/>
      <c r="V264" s="326"/>
      <c r="W264" s="177"/>
      <c r="X264" s="77"/>
      <c r="Y264" s="16"/>
      <c r="Z264" s="154"/>
      <c r="AG264" s="35"/>
      <c r="AH264" s="35"/>
      <c r="AI264" s="35"/>
    </row>
    <row r="265" spans="2:35" ht="27" customHeight="1" x14ac:dyDescent="0.2">
      <c r="B265" s="289"/>
      <c r="C265" s="272"/>
      <c r="D265" s="293"/>
      <c r="E265" s="272"/>
      <c r="F265" s="272"/>
      <c r="G265" s="273"/>
      <c r="H265" s="263" t="s">
        <v>165</v>
      </c>
      <c r="I265" s="13" t="s">
        <v>78</v>
      </c>
      <c r="J265" s="13"/>
      <c r="K265" s="240" t="s">
        <v>239</v>
      </c>
      <c r="L265" s="230">
        <f t="shared" ref="L265:L270" si="119">M265+P265</f>
        <v>4</v>
      </c>
      <c r="M265" s="230">
        <f t="shared" ref="M265:M272" si="120">IF(J265="m",(N265+O265)*2.5*W265/28,(N265+O265)*2*W265/28)</f>
        <v>0</v>
      </c>
      <c r="N265" s="240"/>
      <c r="O265" s="240"/>
      <c r="P265" s="230">
        <f t="shared" ref="P265:P272" si="121">IF(J265="m",(Q265+R265)*1.5*W265/28,(Q265+R265)*1*W265/28)</f>
        <v>4</v>
      </c>
      <c r="Q265" s="240">
        <v>8</v>
      </c>
      <c r="R265" s="240"/>
      <c r="S265" s="269" t="s">
        <v>257</v>
      </c>
      <c r="T265" s="270">
        <v>20</v>
      </c>
      <c r="U265" s="11"/>
      <c r="V265" s="326"/>
      <c r="W265" s="177">
        <v>14</v>
      </c>
      <c r="X265" s="34" t="s">
        <v>134</v>
      </c>
      <c r="Y265" s="16" t="s">
        <v>135</v>
      </c>
      <c r="Z265" s="154"/>
      <c r="AG265" s="35"/>
      <c r="AH265" s="35"/>
      <c r="AI265" s="35"/>
    </row>
    <row r="266" spans="2:35" ht="39" customHeight="1" x14ac:dyDescent="0.2">
      <c r="B266" s="289"/>
      <c r="C266" s="272"/>
      <c r="D266" s="293"/>
      <c r="E266" s="272"/>
      <c r="F266" s="272"/>
      <c r="G266" s="273"/>
      <c r="H266" s="129" t="s">
        <v>272</v>
      </c>
      <c r="I266" s="11" t="s">
        <v>235</v>
      </c>
      <c r="J266" s="10"/>
      <c r="K266" s="11" t="s">
        <v>265</v>
      </c>
      <c r="L266" s="131">
        <f t="shared" si="119"/>
        <v>1</v>
      </c>
      <c r="M266" s="131">
        <f t="shared" si="120"/>
        <v>0</v>
      </c>
      <c r="N266" s="11"/>
      <c r="O266" s="11"/>
      <c r="P266" s="131">
        <f t="shared" si="121"/>
        <v>1</v>
      </c>
      <c r="Q266" s="11">
        <v>2</v>
      </c>
      <c r="R266" s="11"/>
      <c r="S266" s="269" t="s">
        <v>28</v>
      </c>
      <c r="T266" s="270">
        <v>37</v>
      </c>
      <c r="U266" s="11"/>
      <c r="V266" s="326"/>
      <c r="W266" s="71">
        <v>14</v>
      </c>
      <c r="X266" s="34" t="s">
        <v>134</v>
      </c>
      <c r="Y266" s="23" t="s">
        <v>135</v>
      </c>
      <c r="Z266" s="154"/>
      <c r="AG266" s="35"/>
      <c r="AH266" s="35"/>
      <c r="AI266" s="35"/>
    </row>
    <row r="267" spans="2:35" ht="27" customHeight="1" x14ac:dyDescent="0.2">
      <c r="B267" s="289"/>
      <c r="C267" s="272"/>
      <c r="D267" s="293"/>
      <c r="E267" s="272"/>
      <c r="F267" s="272"/>
      <c r="G267" s="273"/>
      <c r="H267" s="129" t="s">
        <v>165</v>
      </c>
      <c r="I267" s="11" t="s">
        <v>235</v>
      </c>
      <c r="J267" s="10"/>
      <c r="K267" s="11" t="s">
        <v>265</v>
      </c>
      <c r="L267" s="131">
        <f t="shared" si="119"/>
        <v>1</v>
      </c>
      <c r="M267" s="131">
        <f t="shared" si="120"/>
        <v>0</v>
      </c>
      <c r="N267" s="11"/>
      <c r="O267" s="11"/>
      <c r="P267" s="131">
        <f t="shared" si="121"/>
        <v>1</v>
      </c>
      <c r="Q267" s="11">
        <v>2</v>
      </c>
      <c r="R267" s="11"/>
      <c r="S267" s="269" t="s">
        <v>258</v>
      </c>
      <c r="T267" s="270">
        <f>27+28</f>
        <v>55</v>
      </c>
      <c r="U267" s="9"/>
      <c r="V267" s="326"/>
      <c r="W267" s="71">
        <v>14</v>
      </c>
      <c r="X267" s="34" t="s">
        <v>134</v>
      </c>
      <c r="Y267" s="23" t="s">
        <v>135</v>
      </c>
      <c r="Z267" s="154"/>
      <c r="AG267" s="35"/>
      <c r="AH267" s="35"/>
      <c r="AI267" s="35"/>
    </row>
    <row r="268" spans="2:35" ht="27" customHeight="1" x14ac:dyDescent="0.2">
      <c r="B268" s="289"/>
      <c r="C268" s="272"/>
      <c r="D268" s="293"/>
      <c r="E268" s="272"/>
      <c r="F268" s="272"/>
      <c r="G268" s="273"/>
      <c r="H268" s="129" t="s">
        <v>165</v>
      </c>
      <c r="I268" s="11" t="s">
        <v>36</v>
      </c>
      <c r="J268" s="11"/>
      <c r="K268" s="11" t="s">
        <v>45</v>
      </c>
      <c r="L268" s="131">
        <f>M268+P268</f>
        <v>2</v>
      </c>
      <c r="M268" s="131">
        <f t="shared" si="120"/>
        <v>0</v>
      </c>
      <c r="N268" s="11"/>
      <c r="O268" s="11"/>
      <c r="P268" s="131">
        <f t="shared" si="121"/>
        <v>2</v>
      </c>
      <c r="Q268" s="11">
        <v>4</v>
      </c>
      <c r="R268" s="187"/>
      <c r="S268" s="269"/>
      <c r="T268" s="270"/>
      <c r="U268" s="9"/>
      <c r="V268" s="326"/>
      <c r="W268" s="71">
        <v>14</v>
      </c>
      <c r="X268" s="34" t="s">
        <v>134</v>
      </c>
      <c r="Y268" s="23" t="s">
        <v>135</v>
      </c>
      <c r="Z268" s="154"/>
      <c r="AG268" s="35"/>
      <c r="AH268" s="35"/>
      <c r="AI268" s="35"/>
    </row>
    <row r="269" spans="2:35" ht="23.25" customHeight="1" x14ac:dyDescent="0.2">
      <c r="B269" s="289"/>
      <c r="C269" s="272"/>
      <c r="D269" s="293"/>
      <c r="E269" s="272"/>
      <c r="F269" s="272"/>
      <c r="G269" s="273"/>
      <c r="H269" s="254" t="s">
        <v>149</v>
      </c>
      <c r="I269" s="11" t="s">
        <v>38</v>
      </c>
      <c r="J269" s="11"/>
      <c r="K269" s="11" t="s">
        <v>60</v>
      </c>
      <c r="L269" s="131">
        <f t="shared" si="119"/>
        <v>1</v>
      </c>
      <c r="M269" s="131">
        <f t="shared" si="120"/>
        <v>0</v>
      </c>
      <c r="N269" s="11"/>
      <c r="O269" s="11"/>
      <c r="P269" s="131">
        <f t="shared" si="121"/>
        <v>1</v>
      </c>
      <c r="Q269" s="11"/>
      <c r="R269" s="11">
        <v>2</v>
      </c>
      <c r="S269" s="9"/>
      <c r="T269" s="9"/>
      <c r="U269" s="11"/>
      <c r="V269" s="326"/>
      <c r="W269" s="71">
        <v>14</v>
      </c>
      <c r="X269" s="34" t="s">
        <v>134</v>
      </c>
      <c r="Y269" s="23" t="s">
        <v>135</v>
      </c>
      <c r="Z269" s="32"/>
      <c r="AG269" s="35"/>
      <c r="AH269" s="35"/>
      <c r="AI269" s="35"/>
    </row>
    <row r="270" spans="2:35" ht="21.75" customHeight="1" x14ac:dyDescent="0.2">
      <c r="B270" s="289"/>
      <c r="C270" s="272"/>
      <c r="D270" s="293"/>
      <c r="E270" s="272"/>
      <c r="F270" s="272"/>
      <c r="G270" s="273"/>
      <c r="H270" s="254" t="s">
        <v>149</v>
      </c>
      <c r="I270" s="11" t="s">
        <v>235</v>
      </c>
      <c r="J270" s="11"/>
      <c r="K270" s="11" t="s">
        <v>60</v>
      </c>
      <c r="L270" s="131">
        <f t="shared" si="119"/>
        <v>1</v>
      </c>
      <c r="M270" s="131">
        <f t="shared" si="120"/>
        <v>0</v>
      </c>
      <c r="N270" s="11"/>
      <c r="O270" s="11"/>
      <c r="P270" s="131">
        <f t="shared" si="121"/>
        <v>1</v>
      </c>
      <c r="Q270" s="11"/>
      <c r="R270" s="11">
        <v>2</v>
      </c>
      <c r="S270" s="9"/>
      <c r="T270" s="9"/>
      <c r="U270" s="13"/>
      <c r="V270" s="326"/>
      <c r="W270" s="71">
        <v>14</v>
      </c>
      <c r="X270" s="34" t="s">
        <v>134</v>
      </c>
      <c r="Y270" s="23" t="s">
        <v>135</v>
      </c>
      <c r="Z270" s="154"/>
      <c r="AG270" s="35"/>
      <c r="AH270" s="35"/>
      <c r="AI270" s="35"/>
    </row>
    <row r="271" spans="2:35" ht="21.75" customHeight="1" x14ac:dyDescent="0.2">
      <c r="B271" s="289"/>
      <c r="C271" s="272"/>
      <c r="D271" s="293"/>
      <c r="E271" s="272"/>
      <c r="F271" s="272"/>
      <c r="G271" s="273"/>
      <c r="H271" s="254" t="s">
        <v>149</v>
      </c>
      <c r="I271" s="11" t="s">
        <v>78</v>
      </c>
      <c r="J271" s="11"/>
      <c r="K271" s="11" t="s">
        <v>40</v>
      </c>
      <c r="L271" s="131">
        <f t="shared" ref="L271" si="122">M271+P271</f>
        <v>1</v>
      </c>
      <c r="M271" s="131">
        <f t="shared" si="120"/>
        <v>0</v>
      </c>
      <c r="N271" s="11"/>
      <c r="O271" s="11"/>
      <c r="P271" s="131">
        <f t="shared" si="121"/>
        <v>1</v>
      </c>
      <c r="Q271" s="11"/>
      <c r="R271" s="11">
        <v>2</v>
      </c>
      <c r="S271" s="9"/>
      <c r="T271" s="9"/>
      <c r="U271" s="13"/>
      <c r="V271" s="326"/>
      <c r="W271" s="71">
        <v>14</v>
      </c>
      <c r="X271" s="34" t="s">
        <v>134</v>
      </c>
      <c r="Y271" s="23" t="s">
        <v>135</v>
      </c>
      <c r="Z271" s="154"/>
      <c r="AG271" s="35"/>
      <c r="AH271" s="35"/>
      <c r="AI271" s="35"/>
    </row>
    <row r="272" spans="2:35" ht="25.5" customHeight="1" thickBot="1" x14ac:dyDescent="0.25">
      <c r="B272" s="289"/>
      <c r="C272" s="272"/>
      <c r="D272" s="293"/>
      <c r="E272" s="272"/>
      <c r="F272" s="272"/>
      <c r="G272" s="273"/>
      <c r="H272" s="254" t="s">
        <v>149</v>
      </c>
      <c r="I272" s="11" t="s">
        <v>36</v>
      </c>
      <c r="J272" s="11"/>
      <c r="K272" s="242" t="s">
        <v>60</v>
      </c>
      <c r="L272" s="128">
        <f t="shared" ref="L272" si="123">M272+P272</f>
        <v>1</v>
      </c>
      <c r="M272" s="128">
        <f t="shared" si="120"/>
        <v>0</v>
      </c>
      <c r="N272" s="242"/>
      <c r="O272" s="242"/>
      <c r="P272" s="128">
        <f t="shared" si="121"/>
        <v>1</v>
      </c>
      <c r="Q272" s="242"/>
      <c r="R272" s="242">
        <v>2</v>
      </c>
      <c r="S272" s="74"/>
      <c r="T272" s="74"/>
      <c r="U272" s="13"/>
      <c r="V272" s="326"/>
      <c r="W272" s="71">
        <v>14</v>
      </c>
      <c r="X272" s="34" t="s">
        <v>134</v>
      </c>
      <c r="Y272" s="23" t="s">
        <v>135</v>
      </c>
      <c r="Z272" s="227"/>
      <c r="AG272" s="35"/>
      <c r="AH272" s="35"/>
      <c r="AI272" s="35"/>
    </row>
    <row r="273" spans="2:35" ht="12.75" customHeight="1" x14ac:dyDescent="0.2">
      <c r="B273" s="288">
        <v>29</v>
      </c>
      <c r="C273" s="271" t="s">
        <v>17</v>
      </c>
      <c r="D273" s="290" t="s">
        <v>245</v>
      </c>
      <c r="E273" s="271" t="s">
        <v>17</v>
      </c>
      <c r="F273" s="271" t="s">
        <v>153</v>
      </c>
      <c r="G273" s="271" t="s">
        <v>151</v>
      </c>
      <c r="H273" s="274"/>
      <c r="I273" s="299"/>
      <c r="J273" s="286"/>
      <c r="K273" s="192">
        <v>16</v>
      </c>
      <c r="L273" s="180">
        <f t="shared" ref="L273:R273" si="124">SUM(L275:L284)</f>
        <v>13</v>
      </c>
      <c r="M273" s="276">
        <f t="shared" si="124"/>
        <v>0</v>
      </c>
      <c r="N273" s="276">
        <f t="shared" si="124"/>
        <v>0</v>
      </c>
      <c r="O273" s="276">
        <f t="shared" si="124"/>
        <v>0</v>
      </c>
      <c r="P273" s="276">
        <f t="shared" si="124"/>
        <v>13</v>
      </c>
      <c r="Q273" s="276">
        <f t="shared" si="124"/>
        <v>14</v>
      </c>
      <c r="R273" s="280">
        <f t="shared" si="124"/>
        <v>12</v>
      </c>
      <c r="S273" s="27">
        <f>K273-L273</f>
        <v>3</v>
      </c>
      <c r="T273" s="232">
        <f>T274/28</f>
        <v>3</v>
      </c>
      <c r="U273" s="232"/>
      <c r="V273" s="323"/>
      <c r="W273" s="176"/>
      <c r="X273" s="76"/>
      <c r="Y273" s="15"/>
      <c r="Z273" s="154"/>
    </row>
    <row r="274" spans="2:35" ht="13.5" customHeight="1" thickBot="1" x14ac:dyDescent="0.25">
      <c r="B274" s="289"/>
      <c r="C274" s="272"/>
      <c r="D274" s="291"/>
      <c r="E274" s="272"/>
      <c r="F274" s="272"/>
      <c r="G274" s="272"/>
      <c r="H274" s="275"/>
      <c r="I274" s="313"/>
      <c r="J274" s="298"/>
      <c r="K274" s="193">
        <v>448</v>
      </c>
      <c r="L274" s="233">
        <f>L273*28</f>
        <v>364</v>
      </c>
      <c r="M274" s="277"/>
      <c r="N274" s="277"/>
      <c r="O274" s="277"/>
      <c r="P274" s="277"/>
      <c r="Q274" s="277"/>
      <c r="R274" s="281"/>
      <c r="S274" s="25">
        <f>K274-L274</f>
        <v>84</v>
      </c>
      <c r="T274" s="26">
        <f>SUM(T275:T277)</f>
        <v>84</v>
      </c>
      <c r="U274" s="9"/>
      <c r="V274" s="324"/>
      <c r="W274" s="177"/>
      <c r="X274" s="77"/>
      <c r="Y274" s="16"/>
      <c r="Z274" s="154"/>
    </row>
    <row r="275" spans="2:35" ht="24.75" customHeight="1" x14ac:dyDescent="0.2">
      <c r="B275" s="289"/>
      <c r="C275" s="272"/>
      <c r="D275" s="291"/>
      <c r="E275" s="272"/>
      <c r="F275" s="272"/>
      <c r="G275" s="272"/>
      <c r="H275" s="268" t="s">
        <v>77</v>
      </c>
      <c r="I275" s="13" t="s">
        <v>78</v>
      </c>
      <c r="J275" s="13"/>
      <c r="K275" s="13" t="s">
        <v>270</v>
      </c>
      <c r="L275" s="147">
        <f>M275+P275</f>
        <v>4</v>
      </c>
      <c r="M275" s="146">
        <f>IF(J275="m",(N275+O275)*2.5*W275/28,(N275+O275)*2*W275/28)</f>
        <v>0</v>
      </c>
      <c r="N275" s="241"/>
      <c r="O275" s="241"/>
      <c r="P275" s="180">
        <f>IF(J275="m",(Q275+R275)*1.5*W275/28,(Q275+R275)*1*W275/28)</f>
        <v>4</v>
      </c>
      <c r="Q275" s="241">
        <v>8</v>
      </c>
      <c r="R275" s="241"/>
      <c r="S275" s="269" t="s">
        <v>257</v>
      </c>
      <c r="T275" s="270">
        <v>20</v>
      </c>
      <c r="U275" s="13"/>
      <c r="V275" s="324"/>
      <c r="W275" s="177">
        <v>14</v>
      </c>
      <c r="X275" s="96" t="s">
        <v>200</v>
      </c>
      <c r="Y275" s="31" t="s">
        <v>135</v>
      </c>
      <c r="Z275" s="154"/>
    </row>
    <row r="276" spans="2:35" ht="24.75" customHeight="1" x14ac:dyDescent="0.2">
      <c r="B276" s="289"/>
      <c r="C276" s="272"/>
      <c r="D276" s="291"/>
      <c r="E276" s="272"/>
      <c r="F276" s="272"/>
      <c r="G276" s="272"/>
      <c r="H276" s="129" t="s">
        <v>131</v>
      </c>
      <c r="I276" s="11" t="s">
        <v>38</v>
      </c>
      <c r="J276" s="137"/>
      <c r="K276" s="11" t="s">
        <v>13</v>
      </c>
      <c r="L276" s="131">
        <f t="shared" ref="L276:L284" si="125">M276+P276</f>
        <v>2</v>
      </c>
      <c r="M276" s="146">
        <f t="shared" ref="M276:M284" si="126">IF(J276="m",(N276+O276)*2.5*W276/28,(N276+O276)*2*W276/28)</f>
        <v>0</v>
      </c>
      <c r="N276" s="11"/>
      <c r="O276" s="11"/>
      <c r="P276" s="131">
        <f t="shared" ref="P276:P281" si="127">IF(J276="m",(Q276+R276)*1.5*W276/28,(Q276+R276)*1*W276/28)</f>
        <v>2</v>
      </c>
      <c r="Q276" s="12"/>
      <c r="R276" s="12">
        <v>4</v>
      </c>
      <c r="S276" s="269" t="s">
        <v>28</v>
      </c>
      <c r="T276" s="270">
        <v>37</v>
      </c>
      <c r="U276" s="11"/>
      <c r="V276" s="324"/>
      <c r="W276" s="177">
        <v>14</v>
      </c>
      <c r="X276" s="96" t="s">
        <v>200</v>
      </c>
      <c r="Y276" s="31" t="s">
        <v>135</v>
      </c>
      <c r="Z276" s="154"/>
    </row>
    <row r="277" spans="2:35" ht="23.25" customHeight="1" x14ac:dyDescent="0.2">
      <c r="B277" s="289"/>
      <c r="C277" s="272"/>
      <c r="D277" s="291"/>
      <c r="E277" s="272"/>
      <c r="F277" s="272"/>
      <c r="G277" s="272"/>
      <c r="H277" s="129" t="s">
        <v>131</v>
      </c>
      <c r="I277" s="11" t="s">
        <v>38</v>
      </c>
      <c r="J277" s="137"/>
      <c r="K277" s="11" t="s">
        <v>53</v>
      </c>
      <c r="L277" s="131">
        <f t="shared" si="125"/>
        <v>1</v>
      </c>
      <c r="M277" s="146">
        <f t="shared" si="126"/>
        <v>0</v>
      </c>
      <c r="N277" s="11"/>
      <c r="O277" s="11"/>
      <c r="P277" s="131">
        <f t="shared" si="127"/>
        <v>1</v>
      </c>
      <c r="Q277" s="12"/>
      <c r="R277" s="12">
        <v>2</v>
      </c>
      <c r="S277" s="269" t="s">
        <v>258</v>
      </c>
      <c r="T277" s="270">
        <v>27</v>
      </c>
      <c r="U277" s="11"/>
      <c r="V277" s="324"/>
      <c r="W277" s="177">
        <v>14</v>
      </c>
      <c r="X277" s="96" t="s">
        <v>200</v>
      </c>
      <c r="Y277" s="31" t="s">
        <v>135</v>
      </c>
      <c r="Z277" s="154"/>
    </row>
    <row r="278" spans="2:35" ht="35.25" customHeight="1" x14ac:dyDescent="0.2">
      <c r="B278" s="289"/>
      <c r="C278" s="272"/>
      <c r="D278" s="291"/>
      <c r="E278" s="272"/>
      <c r="F278" s="272"/>
      <c r="G278" s="272"/>
      <c r="H278" s="129" t="s">
        <v>131</v>
      </c>
      <c r="I278" s="130" t="s">
        <v>54</v>
      </c>
      <c r="J278" s="11"/>
      <c r="K278" s="11" t="s">
        <v>40</v>
      </c>
      <c r="L278" s="131">
        <f t="shared" si="125"/>
        <v>1</v>
      </c>
      <c r="M278" s="146">
        <f t="shared" si="126"/>
        <v>0</v>
      </c>
      <c r="N278" s="11"/>
      <c r="O278" s="11"/>
      <c r="P278" s="131">
        <f t="shared" si="127"/>
        <v>1</v>
      </c>
      <c r="Q278" s="12"/>
      <c r="R278" s="12">
        <v>2</v>
      </c>
      <c r="S278" s="10"/>
      <c r="T278" s="10"/>
      <c r="U278" s="10"/>
      <c r="V278" s="324"/>
      <c r="W278" s="177">
        <v>14</v>
      </c>
      <c r="X278" s="96" t="s">
        <v>200</v>
      </c>
      <c r="Y278" s="31" t="s">
        <v>135</v>
      </c>
      <c r="Z278" s="154"/>
    </row>
    <row r="279" spans="2:35" ht="31.5" customHeight="1" x14ac:dyDescent="0.2">
      <c r="B279" s="289"/>
      <c r="C279" s="272"/>
      <c r="D279" s="291"/>
      <c r="E279" s="272"/>
      <c r="F279" s="272"/>
      <c r="G279" s="272"/>
      <c r="H279" s="129" t="s">
        <v>131</v>
      </c>
      <c r="I279" s="11" t="s">
        <v>54</v>
      </c>
      <c r="J279" s="137"/>
      <c r="K279" s="11" t="s">
        <v>40</v>
      </c>
      <c r="L279" s="131">
        <f t="shared" si="125"/>
        <v>1</v>
      </c>
      <c r="M279" s="146">
        <f t="shared" si="126"/>
        <v>0</v>
      </c>
      <c r="N279" s="11"/>
      <c r="O279" s="11"/>
      <c r="P279" s="131">
        <f t="shared" si="127"/>
        <v>1</v>
      </c>
      <c r="Q279" s="12"/>
      <c r="R279" s="12">
        <v>2</v>
      </c>
      <c r="S279" s="9"/>
      <c r="T279" s="11"/>
      <c r="U279" s="11"/>
      <c r="V279" s="324"/>
      <c r="W279" s="177">
        <v>14</v>
      </c>
      <c r="X279" s="96" t="s">
        <v>200</v>
      </c>
      <c r="Y279" s="31" t="s">
        <v>135</v>
      </c>
      <c r="Z279" s="154"/>
    </row>
    <row r="280" spans="2:35" ht="33.75" customHeight="1" x14ac:dyDescent="0.2">
      <c r="B280" s="289"/>
      <c r="C280" s="272"/>
      <c r="D280" s="291"/>
      <c r="E280" s="272"/>
      <c r="F280" s="272"/>
      <c r="G280" s="272"/>
      <c r="H280" s="129" t="s">
        <v>131</v>
      </c>
      <c r="I280" s="11" t="s">
        <v>32</v>
      </c>
      <c r="J280" s="137"/>
      <c r="K280" s="11" t="s">
        <v>53</v>
      </c>
      <c r="L280" s="131">
        <f t="shared" si="125"/>
        <v>1</v>
      </c>
      <c r="M280" s="146">
        <f t="shared" si="126"/>
        <v>0</v>
      </c>
      <c r="N280" s="11"/>
      <c r="O280" s="11"/>
      <c r="P280" s="131">
        <f t="shared" si="127"/>
        <v>1</v>
      </c>
      <c r="Q280" s="12"/>
      <c r="R280" s="12">
        <v>2</v>
      </c>
      <c r="S280" s="9"/>
      <c r="T280" s="11"/>
      <c r="U280" s="11"/>
      <c r="V280" s="324"/>
      <c r="W280" s="177">
        <v>14</v>
      </c>
      <c r="X280" s="96" t="s">
        <v>200</v>
      </c>
      <c r="Y280" s="31" t="s">
        <v>135</v>
      </c>
      <c r="Z280" s="154"/>
    </row>
    <row r="281" spans="2:35" ht="38.25" customHeight="1" x14ac:dyDescent="0.2">
      <c r="B281" s="289"/>
      <c r="C281" s="272"/>
      <c r="D281" s="291"/>
      <c r="E281" s="272"/>
      <c r="F281" s="272"/>
      <c r="G281" s="272"/>
      <c r="H281" s="129" t="s">
        <v>186</v>
      </c>
      <c r="I281" s="11" t="s">
        <v>38</v>
      </c>
      <c r="J281" s="11"/>
      <c r="K281" s="11" t="s">
        <v>60</v>
      </c>
      <c r="L281" s="131">
        <f t="shared" si="125"/>
        <v>1</v>
      </c>
      <c r="M281" s="146">
        <f t="shared" si="126"/>
        <v>0</v>
      </c>
      <c r="N281" s="11"/>
      <c r="O281" s="11"/>
      <c r="P281" s="131">
        <f t="shared" si="127"/>
        <v>1</v>
      </c>
      <c r="Q281" s="11">
        <v>2</v>
      </c>
      <c r="R281" s="11"/>
      <c r="S281" s="9"/>
      <c r="T281" s="9"/>
      <c r="U281" s="11"/>
      <c r="V281" s="324"/>
      <c r="W281" s="177">
        <v>14</v>
      </c>
      <c r="X281" s="96" t="s">
        <v>200</v>
      </c>
      <c r="Y281" s="31" t="s">
        <v>135</v>
      </c>
      <c r="Z281" s="154"/>
    </row>
    <row r="282" spans="2:35" ht="46.5" customHeight="1" x14ac:dyDescent="0.2">
      <c r="B282" s="289"/>
      <c r="C282" s="272"/>
      <c r="D282" s="291"/>
      <c r="E282" s="272"/>
      <c r="F282" s="272"/>
      <c r="G282" s="272"/>
      <c r="H282" s="129" t="s">
        <v>187</v>
      </c>
      <c r="I282" s="11" t="s">
        <v>36</v>
      </c>
      <c r="J282" s="11"/>
      <c r="K282" s="11" t="s">
        <v>60</v>
      </c>
      <c r="L282" s="131">
        <f t="shared" si="125"/>
        <v>0.5</v>
      </c>
      <c r="M282" s="146">
        <f t="shared" si="126"/>
        <v>0</v>
      </c>
      <c r="N282" s="11"/>
      <c r="O282" s="11"/>
      <c r="P282" s="131">
        <f t="shared" ref="P282:P284" si="128">IF(J282="m",(Q282+R282)*1.5*W282/28,(Q282+R282)*1*W282/28)</f>
        <v>0.5</v>
      </c>
      <c r="Q282" s="11">
        <v>1</v>
      </c>
      <c r="R282" s="11"/>
      <c r="S282" s="11"/>
      <c r="T282" s="11"/>
      <c r="U282" s="11"/>
      <c r="V282" s="324"/>
      <c r="W282" s="177">
        <v>14</v>
      </c>
      <c r="X282" s="96" t="s">
        <v>200</v>
      </c>
      <c r="Y282" s="31" t="s">
        <v>135</v>
      </c>
      <c r="Z282" s="154"/>
    </row>
    <row r="283" spans="2:35" ht="45" customHeight="1" x14ac:dyDescent="0.2">
      <c r="B283" s="289"/>
      <c r="C283" s="272"/>
      <c r="D283" s="291"/>
      <c r="E283" s="272"/>
      <c r="F283" s="272"/>
      <c r="G283" s="272"/>
      <c r="H283" s="129" t="s">
        <v>186</v>
      </c>
      <c r="I283" s="11" t="s">
        <v>36</v>
      </c>
      <c r="J283" s="11"/>
      <c r="K283" s="11" t="s">
        <v>60</v>
      </c>
      <c r="L283" s="131">
        <f t="shared" si="125"/>
        <v>0.5</v>
      </c>
      <c r="M283" s="146">
        <f t="shared" si="126"/>
        <v>0</v>
      </c>
      <c r="N283" s="11"/>
      <c r="O283" s="11"/>
      <c r="P283" s="131">
        <f t="shared" si="128"/>
        <v>0.5</v>
      </c>
      <c r="Q283" s="11">
        <v>1</v>
      </c>
      <c r="R283" s="11"/>
      <c r="S283" s="11"/>
      <c r="T283" s="11"/>
      <c r="U283" s="11"/>
      <c r="V283" s="324"/>
      <c r="W283" s="177">
        <v>14</v>
      </c>
      <c r="X283" s="96" t="s">
        <v>200</v>
      </c>
      <c r="Y283" s="31" t="s">
        <v>135</v>
      </c>
      <c r="Z283" s="154"/>
    </row>
    <row r="284" spans="2:35" ht="43.5" customHeight="1" thickBot="1" x14ac:dyDescent="0.25">
      <c r="B284" s="289"/>
      <c r="C284" s="272"/>
      <c r="D284" s="291"/>
      <c r="E284" s="272"/>
      <c r="F284" s="272"/>
      <c r="G284" s="272"/>
      <c r="H284" s="129" t="s">
        <v>186</v>
      </c>
      <c r="I284" s="11" t="s">
        <v>32</v>
      </c>
      <c r="J284" s="11"/>
      <c r="K284" s="11" t="s">
        <v>60</v>
      </c>
      <c r="L284" s="131">
        <f t="shared" si="125"/>
        <v>1</v>
      </c>
      <c r="M284" s="146">
        <f t="shared" si="126"/>
        <v>0</v>
      </c>
      <c r="N284" s="11"/>
      <c r="O284" s="11"/>
      <c r="P284" s="138">
        <f t="shared" si="128"/>
        <v>1</v>
      </c>
      <c r="Q284" s="11">
        <v>2</v>
      </c>
      <c r="R284" s="11"/>
      <c r="S284" s="11"/>
      <c r="T284" s="11"/>
      <c r="U284" s="11"/>
      <c r="V284" s="324"/>
      <c r="W284" s="177">
        <v>14</v>
      </c>
      <c r="X284" s="96" t="s">
        <v>200</v>
      </c>
      <c r="Y284" s="31" t="s">
        <v>135</v>
      </c>
      <c r="Z284" s="154"/>
    </row>
    <row r="285" spans="2:35" ht="12.75" customHeight="1" x14ac:dyDescent="0.2">
      <c r="B285" s="288">
        <v>30</v>
      </c>
      <c r="C285" s="271" t="s">
        <v>17</v>
      </c>
      <c r="D285" s="290" t="s">
        <v>246</v>
      </c>
      <c r="E285" s="271" t="s">
        <v>17</v>
      </c>
      <c r="F285" s="271" t="s">
        <v>153</v>
      </c>
      <c r="G285" s="271" t="s">
        <v>42</v>
      </c>
      <c r="H285" s="274"/>
      <c r="I285" s="299"/>
      <c r="J285" s="286"/>
      <c r="K285" s="192">
        <v>16</v>
      </c>
      <c r="L285" s="180">
        <f t="shared" ref="L285:R285" si="129">SUM(L287:L297)</f>
        <v>11.928571428571429</v>
      </c>
      <c r="M285" s="280">
        <f t="shared" si="129"/>
        <v>0</v>
      </c>
      <c r="N285" s="280">
        <f t="shared" si="129"/>
        <v>0</v>
      </c>
      <c r="O285" s="280">
        <f t="shared" si="129"/>
        <v>0</v>
      </c>
      <c r="P285" s="280">
        <f t="shared" si="129"/>
        <v>11.928571428571429</v>
      </c>
      <c r="Q285" s="280">
        <f t="shared" si="129"/>
        <v>6</v>
      </c>
      <c r="R285" s="280">
        <f t="shared" si="129"/>
        <v>19</v>
      </c>
      <c r="S285" s="27">
        <f>K285-L285</f>
        <v>4.0714285714285712</v>
      </c>
      <c r="T285" s="232">
        <f>T286/28</f>
        <v>3</v>
      </c>
      <c r="U285" s="232"/>
      <c r="V285" s="323"/>
      <c r="W285" s="176"/>
      <c r="X285" s="76"/>
      <c r="Y285" s="15"/>
      <c r="Z285" s="154"/>
    </row>
    <row r="286" spans="2:35" ht="13.5" customHeight="1" thickBot="1" x14ac:dyDescent="0.25">
      <c r="B286" s="289"/>
      <c r="C286" s="272"/>
      <c r="D286" s="291"/>
      <c r="E286" s="272"/>
      <c r="F286" s="272"/>
      <c r="G286" s="272"/>
      <c r="H286" s="275"/>
      <c r="I286" s="313"/>
      <c r="J286" s="298"/>
      <c r="K286" s="193">
        <v>448</v>
      </c>
      <c r="L286" s="233">
        <f>L285*28</f>
        <v>334</v>
      </c>
      <c r="M286" s="281"/>
      <c r="N286" s="281"/>
      <c r="O286" s="281"/>
      <c r="P286" s="281"/>
      <c r="Q286" s="281"/>
      <c r="R286" s="281"/>
      <c r="S286" s="25">
        <f>K286-L286</f>
        <v>114</v>
      </c>
      <c r="T286" s="26">
        <f>SUM(T287:T289)</f>
        <v>84</v>
      </c>
      <c r="U286" s="9"/>
      <c r="V286" s="324"/>
      <c r="W286" s="177"/>
      <c r="X286" s="77"/>
      <c r="Y286" s="16"/>
      <c r="Z286" s="154"/>
    </row>
    <row r="287" spans="2:35" ht="24.75" customHeight="1" x14ac:dyDescent="0.2">
      <c r="B287" s="289"/>
      <c r="C287" s="272"/>
      <c r="D287" s="291"/>
      <c r="E287" s="272"/>
      <c r="F287" s="272"/>
      <c r="G287" s="272"/>
      <c r="H287" s="129" t="s">
        <v>68</v>
      </c>
      <c r="I287" s="11" t="s">
        <v>36</v>
      </c>
      <c r="J287" s="11"/>
      <c r="K287" s="11" t="s">
        <v>47</v>
      </c>
      <c r="L287" s="128">
        <f t="shared" ref="L287:L295" si="130">M287+P287</f>
        <v>2</v>
      </c>
      <c r="M287" s="131">
        <f>IF(J287="m",(N287+O287)*2.5*W287/28,(N287+O287)*2*W287/28)</f>
        <v>0</v>
      </c>
      <c r="N287" s="11"/>
      <c r="O287" s="11"/>
      <c r="P287" s="131">
        <f>IF(J287="m",(Q287+R287)*1.5*W287/28,(Q287+R287)*1*W287/28)</f>
        <v>2</v>
      </c>
      <c r="Q287" s="11"/>
      <c r="R287" s="11">
        <v>4</v>
      </c>
      <c r="S287" s="269" t="s">
        <v>257</v>
      </c>
      <c r="T287" s="270">
        <v>20</v>
      </c>
      <c r="U287" s="11"/>
      <c r="V287" s="324"/>
      <c r="W287" s="71">
        <v>14</v>
      </c>
      <c r="X287" s="152" t="s">
        <v>125</v>
      </c>
      <c r="Y287" s="23" t="s">
        <v>109</v>
      </c>
      <c r="Z287" s="154"/>
      <c r="AG287" s="35"/>
      <c r="AH287" s="35"/>
      <c r="AI287" s="35"/>
    </row>
    <row r="288" spans="2:35" ht="24.75" customHeight="1" x14ac:dyDescent="0.2">
      <c r="B288" s="289"/>
      <c r="C288" s="272"/>
      <c r="D288" s="291"/>
      <c r="E288" s="272"/>
      <c r="F288" s="272"/>
      <c r="G288" s="272"/>
      <c r="H288" s="129" t="s">
        <v>68</v>
      </c>
      <c r="I288" s="11" t="s">
        <v>78</v>
      </c>
      <c r="J288" s="11"/>
      <c r="K288" s="11" t="s">
        <v>40</v>
      </c>
      <c r="L288" s="128">
        <f t="shared" si="130"/>
        <v>1</v>
      </c>
      <c r="M288" s="131">
        <f t="shared" ref="M288:M295" si="131">IF(J288="m",(N288+O288)*2.5*W288/28,(N288+O288)*2*W288/28)</f>
        <v>0</v>
      </c>
      <c r="N288" s="11"/>
      <c r="O288" s="11"/>
      <c r="P288" s="131">
        <f t="shared" ref="P288:P295" si="132">IF(J288="m",(Q288+R288)*1.5*W288/28,(Q288+R288)*1*W288/28)</f>
        <v>1</v>
      </c>
      <c r="Q288" s="11"/>
      <c r="R288" s="11">
        <v>2</v>
      </c>
      <c r="S288" s="269" t="s">
        <v>28</v>
      </c>
      <c r="T288" s="270">
        <v>37</v>
      </c>
      <c r="U288" s="11"/>
      <c r="V288" s="324"/>
      <c r="W288" s="177">
        <v>14</v>
      </c>
      <c r="X288" s="91" t="s">
        <v>65</v>
      </c>
      <c r="Y288" s="23" t="s">
        <v>109</v>
      </c>
      <c r="Z288" s="154"/>
    </row>
    <row r="289" spans="2:26" ht="24.75" customHeight="1" x14ac:dyDescent="0.2">
      <c r="B289" s="289"/>
      <c r="C289" s="272"/>
      <c r="D289" s="291"/>
      <c r="E289" s="272"/>
      <c r="F289" s="272"/>
      <c r="G289" s="272"/>
      <c r="H289" s="129" t="s">
        <v>188</v>
      </c>
      <c r="I289" s="11" t="s">
        <v>38</v>
      </c>
      <c r="J289" s="11"/>
      <c r="K289" s="11" t="s">
        <v>44</v>
      </c>
      <c r="L289" s="128">
        <f t="shared" si="130"/>
        <v>2</v>
      </c>
      <c r="M289" s="131">
        <f t="shared" si="131"/>
        <v>0</v>
      </c>
      <c r="N289" s="11"/>
      <c r="O289" s="11"/>
      <c r="P289" s="131">
        <f t="shared" si="132"/>
        <v>2</v>
      </c>
      <c r="Q289" s="11"/>
      <c r="R289" s="11">
        <v>4</v>
      </c>
      <c r="S289" s="269" t="s">
        <v>258</v>
      </c>
      <c r="T289" s="270">
        <v>27</v>
      </c>
      <c r="U289" s="11"/>
      <c r="V289" s="324"/>
      <c r="W289" s="177">
        <v>14</v>
      </c>
      <c r="X289" s="96" t="s">
        <v>79</v>
      </c>
      <c r="Y289" s="95" t="s">
        <v>135</v>
      </c>
      <c r="Z289" s="154"/>
    </row>
    <row r="290" spans="2:26" ht="24.75" customHeight="1" x14ac:dyDescent="0.2">
      <c r="B290" s="289"/>
      <c r="C290" s="272"/>
      <c r="D290" s="291"/>
      <c r="E290" s="272"/>
      <c r="F290" s="272"/>
      <c r="G290" s="272"/>
      <c r="H290" s="129" t="s">
        <v>213</v>
      </c>
      <c r="I290" s="11" t="s">
        <v>38</v>
      </c>
      <c r="J290" s="11"/>
      <c r="K290" s="11" t="s">
        <v>40</v>
      </c>
      <c r="L290" s="128">
        <f t="shared" si="130"/>
        <v>1</v>
      </c>
      <c r="M290" s="131">
        <f t="shared" si="131"/>
        <v>0</v>
      </c>
      <c r="N290" s="11"/>
      <c r="O290" s="11"/>
      <c r="P290" s="131">
        <f t="shared" si="132"/>
        <v>1</v>
      </c>
      <c r="Q290" s="11"/>
      <c r="R290" s="11">
        <v>2</v>
      </c>
      <c r="S290" s="11"/>
      <c r="T290" s="11"/>
      <c r="U290" s="11"/>
      <c r="V290" s="324"/>
      <c r="W290" s="177">
        <v>14</v>
      </c>
      <c r="X290" s="70" t="s">
        <v>82</v>
      </c>
      <c r="Y290" s="95" t="s">
        <v>10</v>
      </c>
      <c r="Z290" s="154"/>
    </row>
    <row r="291" spans="2:26" ht="24.75" customHeight="1" x14ac:dyDescent="0.2">
      <c r="B291" s="289"/>
      <c r="C291" s="272"/>
      <c r="D291" s="291"/>
      <c r="E291" s="272"/>
      <c r="F291" s="272"/>
      <c r="G291" s="272"/>
      <c r="H291" s="129" t="s">
        <v>162</v>
      </c>
      <c r="I291" s="130" t="s">
        <v>54</v>
      </c>
      <c r="J291" s="11"/>
      <c r="K291" s="130" t="s">
        <v>53</v>
      </c>
      <c r="L291" s="128">
        <f t="shared" si="130"/>
        <v>0.5</v>
      </c>
      <c r="M291" s="131">
        <f t="shared" si="131"/>
        <v>0</v>
      </c>
      <c r="N291" s="130"/>
      <c r="O291" s="130"/>
      <c r="P291" s="131">
        <f t="shared" si="132"/>
        <v>0.5</v>
      </c>
      <c r="Q291" s="130"/>
      <c r="R291" s="130">
        <v>1</v>
      </c>
      <c r="S291" s="11"/>
      <c r="T291" s="11"/>
      <c r="U291" s="11"/>
      <c r="V291" s="324"/>
      <c r="W291" s="177">
        <v>14</v>
      </c>
      <c r="X291" s="153" t="s">
        <v>74</v>
      </c>
      <c r="Y291" s="97" t="s">
        <v>109</v>
      </c>
      <c r="Z291" s="154"/>
    </row>
    <row r="292" spans="2:26" ht="24.75" customHeight="1" x14ac:dyDescent="0.2">
      <c r="B292" s="289"/>
      <c r="C292" s="272"/>
      <c r="D292" s="291"/>
      <c r="E292" s="272"/>
      <c r="F292" s="272"/>
      <c r="G292" s="272"/>
      <c r="H292" s="129" t="s">
        <v>49</v>
      </c>
      <c r="I292" s="11" t="s">
        <v>54</v>
      </c>
      <c r="J292" s="11"/>
      <c r="K292" s="130" t="s">
        <v>194</v>
      </c>
      <c r="L292" s="128">
        <f t="shared" si="130"/>
        <v>0.5</v>
      </c>
      <c r="M292" s="131">
        <f t="shared" si="131"/>
        <v>0</v>
      </c>
      <c r="N292" s="11"/>
      <c r="O292" s="11"/>
      <c r="P292" s="131">
        <f t="shared" si="132"/>
        <v>0.5</v>
      </c>
      <c r="Q292" s="11"/>
      <c r="R292" s="11">
        <v>1</v>
      </c>
      <c r="S292" s="11"/>
      <c r="T292" s="11"/>
      <c r="U292" s="11"/>
      <c r="V292" s="324"/>
      <c r="W292" s="177">
        <v>14</v>
      </c>
      <c r="X292" s="96" t="s">
        <v>71</v>
      </c>
      <c r="Y292" s="23" t="s">
        <v>109</v>
      </c>
      <c r="Z292" s="154"/>
    </row>
    <row r="293" spans="2:26" ht="22.5" customHeight="1" x14ac:dyDescent="0.2">
      <c r="B293" s="289"/>
      <c r="C293" s="272"/>
      <c r="D293" s="291"/>
      <c r="E293" s="272"/>
      <c r="F293" s="272"/>
      <c r="G293" s="272"/>
      <c r="H293" s="129" t="s">
        <v>68</v>
      </c>
      <c r="I293" s="11" t="s">
        <v>78</v>
      </c>
      <c r="J293" s="11"/>
      <c r="K293" s="11" t="s">
        <v>40</v>
      </c>
      <c r="L293" s="128">
        <f t="shared" si="130"/>
        <v>1</v>
      </c>
      <c r="M293" s="131">
        <f t="shared" si="131"/>
        <v>0</v>
      </c>
      <c r="N293" s="11"/>
      <c r="O293" s="11"/>
      <c r="P293" s="131">
        <f t="shared" si="132"/>
        <v>1</v>
      </c>
      <c r="Q293" s="11"/>
      <c r="R293" s="11">
        <v>2</v>
      </c>
      <c r="S293" s="11"/>
      <c r="T293" s="11"/>
      <c r="U293" s="11"/>
      <c r="V293" s="324"/>
      <c r="W293" s="177">
        <v>14</v>
      </c>
      <c r="X293" s="91" t="s">
        <v>65</v>
      </c>
      <c r="Y293" s="23" t="s">
        <v>109</v>
      </c>
      <c r="Z293" s="154"/>
    </row>
    <row r="294" spans="2:26" ht="24" customHeight="1" x14ac:dyDescent="0.2">
      <c r="B294" s="289"/>
      <c r="C294" s="272"/>
      <c r="D294" s="291"/>
      <c r="E294" s="272"/>
      <c r="F294" s="272"/>
      <c r="G294" s="272"/>
      <c r="H294" s="129" t="s">
        <v>62</v>
      </c>
      <c r="I294" s="11" t="s">
        <v>36</v>
      </c>
      <c r="J294" s="11"/>
      <c r="K294" s="11" t="s">
        <v>46</v>
      </c>
      <c r="L294" s="128">
        <f t="shared" si="130"/>
        <v>1</v>
      </c>
      <c r="M294" s="131">
        <f t="shared" si="131"/>
        <v>0</v>
      </c>
      <c r="N294" s="11"/>
      <c r="O294" s="11"/>
      <c r="P294" s="131">
        <f t="shared" si="132"/>
        <v>1</v>
      </c>
      <c r="Q294" s="11">
        <v>2</v>
      </c>
      <c r="R294" s="11"/>
      <c r="S294" s="11"/>
      <c r="T294" s="11"/>
      <c r="U294" s="11"/>
      <c r="V294" s="324"/>
      <c r="W294" s="177">
        <v>14</v>
      </c>
      <c r="X294" s="96" t="s">
        <v>133</v>
      </c>
      <c r="Y294" s="95" t="s">
        <v>135</v>
      </c>
      <c r="Z294" s="154"/>
    </row>
    <row r="295" spans="2:26" ht="25.5" customHeight="1" x14ac:dyDescent="0.2">
      <c r="B295" s="289"/>
      <c r="C295" s="272"/>
      <c r="D295" s="291"/>
      <c r="E295" s="272"/>
      <c r="F295" s="272"/>
      <c r="G295" s="272"/>
      <c r="H295" s="129" t="s">
        <v>49</v>
      </c>
      <c r="I295" s="11" t="s">
        <v>36</v>
      </c>
      <c r="J295" s="11"/>
      <c r="K295" s="130" t="s">
        <v>194</v>
      </c>
      <c r="L295" s="128">
        <f t="shared" si="130"/>
        <v>0.5</v>
      </c>
      <c r="M295" s="131">
        <f t="shared" si="131"/>
        <v>0</v>
      </c>
      <c r="N295" s="11"/>
      <c r="O295" s="11"/>
      <c r="P295" s="131">
        <f t="shared" si="132"/>
        <v>0.5</v>
      </c>
      <c r="Q295" s="11"/>
      <c r="R295" s="11">
        <v>1</v>
      </c>
      <c r="S295" s="11"/>
      <c r="T295" s="11"/>
      <c r="U295" s="11"/>
      <c r="V295" s="324"/>
      <c r="W295" s="177">
        <v>14</v>
      </c>
      <c r="X295" s="157" t="s">
        <v>82</v>
      </c>
      <c r="Y295" s="95" t="s">
        <v>10</v>
      </c>
      <c r="Z295" s="154"/>
    </row>
    <row r="296" spans="2:26" ht="25.5" customHeight="1" x14ac:dyDescent="0.2">
      <c r="B296" s="289"/>
      <c r="C296" s="272"/>
      <c r="D296" s="291"/>
      <c r="E296" s="272"/>
      <c r="F296" s="272"/>
      <c r="G296" s="272"/>
      <c r="H296" s="129" t="s">
        <v>49</v>
      </c>
      <c r="I296" s="11" t="s">
        <v>36</v>
      </c>
      <c r="J296" s="11"/>
      <c r="K296" s="11" t="s">
        <v>13</v>
      </c>
      <c r="L296" s="128">
        <f>M296+P296</f>
        <v>1</v>
      </c>
      <c r="M296" s="131">
        <f>IF(J296="m",(N296+O296)*2.5*W296/28,(N296+O296)*2*W296/28)</f>
        <v>0</v>
      </c>
      <c r="N296" s="11"/>
      <c r="O296" s="11"/>
      <c r="P296" s="131">
        <f>IF(J296="m",(Q296+R296)*1.5*W296/28,(Q296+R296)*1*W296/28)</f>
        <v>1</v>
      </c>
      <c r="Q296" s="11"/>
      <c r="R296" s="11">
        <v>2</v>
      </c>
      <c r="S296" s="11"/>
      <c r="T296" s="11"/>
      <c r="U296" s="11"/>
      <c r="V296" s="324"/>
      <c r="W296" s="71">
        <v>14</v>
      </c>
      <c r="X296" s="206" t="s">
        <v>82</v>
      </c>
      <c r="Y296" s="95" t="s">
        <v>10</v>
      </c>
      <c r="Z296" s="154"/>
    </row>
    <row r="297" spans="2:26" ht="25.5" customHeight="1" thickBot="1" x14ac:dyDescent="0.25">
      <c r="B297" s="289"/>
      <c r="C297" s="272"/>
      <c r="D297" s="291"/>
      <c r="E297" s="272"/>
      <c r="F297" s="272"/>
      <c r="G297" s="272"/>
      <c r="H297" s="129" t="s">
        <v>215</v>
      </c>
      <c r="I297" s="11" t="s">
        <v>78</v>
      </c>
      <c r="J297" s="11"/>
      <c r="K297" s="11" t="s">
        <v>44</v>
      </c>
      <c r="L297" s="131">
        <f>M297+P297</f>
        <v>1.4285714285714286</v>
      </c>
      <c r="M297" s="131">
        <f>IF(J297="m",(N297+O297)*2.5*W297/28,(N297+O297)*2*W297/28)</f>
        <v>0</v>
      </c>
      <c r="N297" s="11"/>
      <c r="O297" s="11"/>
      <c r="P297" s="131">
        <f>IF(J297="m",(Q297+R297)*1.5*W297/28,(Q297+R297)*1*W297/28)</f>
        <v>1.4285714285714286</v>
      </c>
      <c r="Q297" s="130">
        <v>4</v>
      </c>
      <c r="R297" s="11"/>
      <c r="S297" s="11"/>
      <c r="T297" s="11"/>
      <c r="U297" s="11"/>
      <c r="V297" s="324"/>
      <c r="W297" s="177">
        <v>10</v>
      </c>
      <c r="X297" s="152" t="s">
        <v>125</v>
      </c>
      <c r="Y297" s="23" t="s">
        <v>109</v>
      </c>
      <c r="Z297" s="154"/>
    </row>
    <row r="298" spans="2:26" x14ac:dyDescent="0.2">
      <c r="B298" s="288">
        <v>31</v>
      </c>
      <c r="C298" s="271" t="s">
        <v>17</v>
      </c>
      <c r="D298" s="271" t="s">
        <v>256</v>
      </c>
      <c r="E298" s="271"/>
      <c r="F298" s="271"/>
      <c r="G298" s="271" t="s">
        <v>160</v>
      </c>
      <c r="H298" s="307"/>
      <c r="I298" s="309"/>
      <c r="J298" s="334"/>
      <c r="K298" s="192">
        <v>16</v>
      </c>
      <c r="L298" s="180">
        <f t="shared" ref="L298:R298" si="133">SUM(L300:L311)</f>
        <v>9</v>
      </c>
      <c r="M298" s="305">
        <f t="shared" si="133"/>
        <v>0</v>
      </c>
      <c r="N298" s="305">
        <f t="shared" si="133"/>
        <v>0</v>
      </c>
      <c r="O298" s="305">
        <f t="shared" si="133"/>
        <v>0</v>
      </c>
      <c r="P298" s="305">
        <f t="shared" si="133"/>
        <v>9</v>
      </c>
      <c r="Q298" s="305">
        <f t="shared" si="133"/>
        <v>5</v>
      </c>
      <c r="R298" s="278">
        <f t="shared" si="133"/>
        <v>13</v>
      </c>
      <c r="S298" s="229">
        <f>K298-L298</f>
        <v>7</v>
      </c>
      <c r="T298" s="232">
        <f>T299/28</f>
        <v>3</v>
      </c>
      <c r="U298" s="232"/>
      <c r="V298" s="321"/>
      <c r="W298" s="176"/>
      <c r="X298" s="90"/>
      <c r="Y298" s="15"/>
      <c r="Z298" s="154"/>
    </row>
    <row r="299" spans="2:26" ht="13.5" thickBot="1" x14ac:dyDescent="0.25">
      <c r="B299" s="294"/>
      <c r="C299" s="273"/>
      <c r="D299" s="273"/>
      <c r="E299" s="273"/>
      <c r="F299" s="273"/>
      <c r="G299" s="273"/>
      <c r="H299" s="308"/>
      <c r="I299" s="310"/>
      <c r="J299" s="336"/>
      <c r="K299" s="193">
        <v>448</v>
      </c>
      <c r="L299" s="233">
        <f>L298*28</f>
        <v>252</v>
      </c>
      <c r="M299" s="306"/>
      <c r="N299" s="306"/>
      <c r="O299" s="306"/>
      <c r="P299" s="306"/>
      <c r="Q299" s="306"/>
      <c r="R299" s="279"/>
      <c r="S299" s="25">
        <f>K299-L299</f>
        <v>196</v>
      </c>
      <c r="T299" s="26">
        <f>SUM(T300:T311)</f>
        <v>84</v>
      </c>
      <c r="U299" s="9"/>
      <c r="V299" s="322"/>
      <c r="W299" s="177"/>
      <c r="X299" s="91"/>
      <c r="Y299" s="16"/>
      <c r="Z299" s="154"/>
    </row>
    <row r="300" spans="2:26" ht="38.25" x14ac:dyDescent="0.2">
      <c r="B300" s="294"/>
      <c r="C300" s="273"/>
      <c r="D300" s="273"/>
      <c r="E300" s="273"/>
      <c r="F300" s="273"/>
      <c r="G300" s="273"/>
      <c r="H300" s="263" t="s">
        <v>192</v>
      </c>
      <c r="I300" s="13" t="s">
        <v>38</v>
      </c>
      <c r="J300" s="13"/>
      <c r="K300" s="13" t="s">
        <v>46</v>
      </c>
      <c r="L300" s="146">
        <f t="shared" ref="L300:L304" si="134">M300+P300</f>
        <v>0.5</v>
      </c>
      <c r="M300" s="146">
        <f>IF(J300="m",(N300+O300)*2.5*W300/28,(N300+O300)*2*W300/28)</f>
        <v>0</v>
      </c>
      <c r="N300" s="13"/>
      <c r="O300" s="13"/>
      <c r="P300" s="146">
        <f>IF(J300="m",(Q300+R300)*1.5*W300/28,(Q300+R300)*1*W300/28)</f>
        <v>0.5</v>
      </c>
      <c r="Q300" s="13">
        <v>1</v>
      </c>
      <c r="R300" s="235"/>
      <c r="S300" s="269" t="s">
        <v>257</v>
      </c>
      <c r="T300" s="270">
        <v>20</v>
      </c>
      <c r="U300" s="13"/>
      <c r="V300" s="322"/>
      <c r="W300" s="71">
        <v>14</v>
      </c>
      <c r="X300" s="123" t="s">
        <v>67</v>
      </c>
      <c r="Y300" s="231" t="s">
        <v>10</v>
      </c>
      <c r="Z300" s="154"/>
    </row>
    <row r="301" spans="2:26" ht="38.25" x14ac:dyDescent="0.2">
      <c r="B301" s="294"/>
      <c r="C301" s="273"/>
      <c r="D301" s="273"/>
      <c r="E301" s="273"/>
      <c r="F301" s="273"/>
      <c r="G301" s="273"/>
      <c r="H301" s="263" t="s">
        <v>192</v>
      </c>
      <c r="I301" s="13" t="s">
        <v>235</v>
      </c>
      <c r="J301" s="13"/>
      <c r="K301" s="13" t="s">
        <v>46</v>
      </c>
      <c r="L301" s="146">
        <f t="shared" ref="L301" si="135">M301+P301</f>
        <v>0.5</v>
      </c>
      <c r="M301" s="146">
        <f>IF(J301="m",(N301+O301)*2.5*W301/28,(N301+O301)*2*W301/28)</f>
        <v>0</v>
      </c>
      <c r="N301" s="13"/>
      <c r="O301" s="13"/>
      <c r="P301" s="146">
        <f>IF(J301="m",(Q301+R301)*1.5*W301/28,(Q301+R301)*1*W301/28)</f>
        <v>0.5</v>
      </c>
      <c r="Q301" s="13">
        <v>1</v>
      </c>
      <c r="R301" s="11"/>
      <c r="S301" s="269"/>
      <c r="T301" s="270"/>
      <c r="U301" s="13"/>
      <c r="V301" s="322"/>
      <c r="W301" s="71">
        <v>14</v>
      </c>
      <c r="X301" s="123" t="s">
        <v>67</v>
      </c>
      <c r="Y301" s="231" t="s">
        <v>10</v>
      </c>
      <c r="Z301" s="154"/>
    </row>
    <row r="302" spans="2:26" ht="38.25" x14ac:dyDescent="0.2">
      <c r="B302" s="294"/>
      <c r="C302" s="273"/>
      <c r="D302" s="273"/>
      <c r="E302" s="273"/>
      <c r="F302" s="273"/>
      <c r="G302" s="273"/>
      <c r="H302" s="263" t="s">
        <v>192</v>
      </c>
      <c r="I302" s="13" t="s">
        <v>32</v>
      </c>
      <c r="J302" s="13"/>
      <c r="K302" s="13" t="s">
        <v>46</v>
      </c>
      <c r="L302" s="146">
        <f t="shared" ref="L302" si="136">M302+P302</f>
        <v>0.5</v>
      </c>
      <c r="M302" s="146">
        <f>IF(J302="m",(N302+O302)*2.5*W302/28,(N302+O302)*2*W302/28)</f>
        <v>0</v>
      </c>
      <c r="N302" s="13"/>
      <c r="O302" s="13"/>
      <c r="P302" s="146">
        <f>IF(J302="m",(Q302+R302)*1.5*W302/28,(Q302+R302)*1*W302/28)</f>
        <v>0.5</v>
      </c>
      <c r="Q302" s="13">
        <v>1</v>
      </c>
      <c r="R302" s="11"/>
      <c r="S302" s="269"/>
      <c r="T302" s="270"/>
      <c r="U302" s="13"/>
      <c r="V302" s="322"/>
      <c r="W302" s="71">
        <v>14</v>
      </c>
      <c r="X302" s="123" t="s">
        <v>67</v>
      </c>
      <c r="Y302" s="231" t="s">
        <v>10</v>
      </c>
      <c r="Z302" s="154"/>
    </row>
    <row r="303" spans="2:26" ht="38.25" x14ac:dyDescent="0.2">
      <c r="B303" s="294"/>
      <c r="C303" s="273"/>
      <c r="D303" s="273"/>
      <c r="E303" s="273"/>
      <c r="F303" s="273"/>
      <c r="G303" s="273"/>
      <c r="H303" s="129" t="s">
        <v>162</v>
      </c>
      <c r="I303" s="130" t="s">
        <v>54</v>
      </c>
      <c r="J303" s="11"/>
      <c r="K303" s="130" t="s">
        <v>53</v>
      </c>
      <c r="L303" s="146">
        <f t="shared" si="134"/>
        <v>0.5</v>
      </c>
      <c r="M303" s="146">
        <f t="shared" ref="M303:M304" si="137">IF(J303="m",(N303+O303)*2.5*W303/28,(N303+O303)*2*W303/28)</f>
        <v>0</v>
      </c>
      <c r="N303" s="130"/>
      <c r="O303" s="130"/>
      <c r="P303" s="146">
        <f t="shared" ref="P303:P304" si="138">IF(J303="m",(Q303+R303)*1.5*W303/28,(Q303+R303)*1*W303/28)</f>
        <v>0.5</v>
      </c>
      <c r="Q303" s="130"/>
      <c r="R303" s="130">
        <v>1</v>
      </c>
      <c r="S303" s="269" t="s">
        <v>28</v>
      </c>
      <c r="T303" s="270">
        <v>37</v>
      </c>
      <c r="U303" s="11"/>
      <c r="V303" s="322"/>
      <c r="W303" s="177">
        <v>14</v>
      </c>
      <c r="X303" s="153" t="s">
        <v>74</v>
      </c>
      <c r="Y303" s="97" t="s">
        <v>109</v>
      </c>
      <c r="Z303" s="154"/>
    </row>
    <row r="304" spans="2:26" ht="25.5" x14ac:dyDescent="0.2">
      <c r="B304" s="294"/>
      <c r="C304" s="273"/>
      <c r="D304" s="273"/>
      <c r="E304" s="273"/>
      <c r="F304" s="273"/>
      <c r="G304" s="273"/>
      <c r="H304" s="129" t="s">
        <v>49</v>
      </c>
      <c r="I304" s="11" t="s">
        <v>235</v>
      </c>
      <c r="J304" s="11"/>
      <c r="K304" s="130" t="s">
        <v>194</v>
      </c>
      <c r="L304" s="146">
        <f t="shared" si="134"/>
        <v>0.5</v>
      </c>
      <c r="M304" s="146">
        <f t="shared" si="137"/>
        <v>0</v>
      </c>
      <c r="N304" s="11"/>
      <c r="O304" s="11"/>
      <c r="P304" s="146">
        <f t="shared" si="138"/>
        <v>0.5</v>
      </c>
      <c r="Q304" s="11"/>
      <c r="R304" s="11">
        <v>1</v>
      </c>
      <c r="S304" s="269" t="s">
        <v>258</v>
      </c>
      <c r="T304" s="270">
        <v>27</v>
      </c>
      <c r="U304" s="11"/>
      <c r="V304" s="322"/>
      <c r="W304" s="150">
        <v>14</v>
      </c>
      <c r="X304" s="157" t="s">
        <v>48</v>
      </c>
      <c r="Y304" s="95" t="s">
        <v>10</v>
      </c>
      <c r="Z304" s="154"/>
    </row>
    <row r="305" spans="2:35" x14ac:dyDescent="0.2">
      <c r="B305" s="294"/>
      <c r="C305" s="273"/>
      <c r="D305" s="273"/>
      <c r="E305" s="273"/>
      <c r="F305" s="273"/>
      <c r="G305" s="273"/>
      <c r="H305" s="129" t="s">
        <v>147</v>
      </c>
      <c r="I305" s="11" t="s">
        <v>78</v>
      </c>
      <c r="J305" s="11"/>
      <c r="K305" s="11" t="s">
        <v>60</v>
      </c>
      <c r="L305" s="146">
        <f t="shared" ref="L305:L310" si="139">M305+P305</f>
        <v>1</v>
      </c>
      <c r="M305" s="146">
        <f t="shared" ref="M305:M310" si="140">IF(J305="m",(N305+O305)*2.5*W305/28,(N305+O305)*2*W305/28)</f>
        <v>0</v>
      </c>
      <c r="N305" s="11"/>
      <c r="O305" s="11"/>
      <c r="P305" s="146">
        <f t="shared" ref="P305:P310" si="141">IF(J305="m",(Q305+R305)*1.5*W305/28,(Q305+R305)*1*W305/28)</f>
        <v>1</v>
      </c>
      <c r="Q305" s="11">
        <v>2</v>
      </c>
      <c r="R305" s="11"/>
      <c r="S305" s="33"/>
      <c r="T305" s="11"/>
      <c r="U305" s="11"/>
      <c r="V305" s="322"/>
      <c r="W305" s="71">
        <v>14</v>
      </c>
      <c r="X305" s="91" t="s">
        <v>66</v>
      </c>
      <c r="Y305" s="23" t="s">
        <v>109</v>
      </c>
      <c r="Z305" s="154"/>
    </row>
    <row r="306" spans="2:35" ht="25.5" x14ac:dyDescent="0.2">
      <c r="B306" s="294"/>
      <c r="C306" s="273"/>
      <c r="D306" s="273"/>
      <c r="E306" s="273"/>
      <c r="F306" s="273"/>
      <c r="G306" s="273"/>
      <c r="H306" s="129" t="s">
        <v>49</v>
      </c>
      <c r="I306" s="11" t="s">
        <v>54</v>
      </c>
      <c r="J306" s="11"/>
      <c r="K306" s="11" t="s">
        <v>53</v>
      </c>
      <c r="L306" s="146">
        <f t="shared" si="139"/>
        <v>0.5</v>
      </c>
      <c r="M306" s="146">
        <f t="shared" si="140"/>
        <v>0</v>
      </c>
      <c r="N306" s="11"/>
      <c r="O306" s="11"/>
      <c r="P306" s="146">
        <f t="shared" si="141"/>
        <v>0.5</v>
      </c>
      <c r="Q306" s="11"/>
      <c r="R306" s="11">
        <v>1</v>
      </c>
      <c r="S306" s="11"/>
      <c r="T306" s="11"/>
      <c r="U306" s="11"/>
      <c r="V306" s="322"/>
      <c r="W306" s="177">
        <v>14</v>
      </c>
      <c r="X306" s="70" t="s">
        <v>71</v>
      </c>
      <c r="Y306" s="23" t="s">
        <v>109</v>
      </c>
      <c r="Z306" s="154"/>
    </row>
    <row r="307" spans="2:35" ht="37.5" customHeight="1" x14ac:dyDescent="0.2">
      <c r="B307" s="294"/>
      <c r="C307" s="273"/>
      <c r="D307" s="273"/>
      <c r="E307" s="273"/>
      <c r="F307" s="273"/>
      <c r="G307" s="273"/>
      <c r="H307" s="129" t="s">
        <v>162</v>
      </c>
      <c r="I307" s="11" t="s">
        <v>38</v>
      </c>
      <c r="J307" s="11"/>
      <c r="K307" s="11" t="s">
        <v>53</v>
      </c>
      <c r="L307" s="146">
        <f t="shared" si="139"/>
        <v>1</v>
      </c>
      <c r="M307" s="146">
        <f t="shared" si="140"/>
        <v>0</v>
      </c>
      <c r="N307" s="11"/>
      <c r="O307" s="11"/>
      <c r="P307" s="146">
        <f t="shared" si="141"/>
        <v>1</v>
      </c>
      <c r="Q307" s="167"/>
      <c r="R307" s="207">
        <v>2</v>
      </c>
      <c r="S307" s="11"/>
      <c r="T307" s="11"/>
      <c r="U307" s="11"/>
      <c r="V307" s="322"/>
      <c r="W307" s="177">
        <v>14</v>
      </c>
      <c r="X307" s="94" t="s">
        <v>37</v>
      </c>
      <c r="Y307" s="151" t="s">
        <v>10</v>
      </c>
      <c r="Z307" s="154"/>
    </row>
    <row r="308" spans="2:35" ht="38.25" x14ac:dyDescent="0.2">
      <c r="B308" s="294"/>
      <c r="C308" s="273"/>
      <c r="D308" s="273"/>
      <c r="E308" s="273"/>
      <c r="F308" s="273"/>
      <c r="G308" s="273"/>
      <c r="H308" s="129" t="s">
        <v>162</v>
      </c>
      <c r="I308" s="11" t="s">
        <v>32</v>
      </c>
      <c r="J308" s="11"/>
      <c r="K308" s="11" t="s">
        <v>53</v>
      </c>
      <c r="L308" s="146">
        <f t="shared" si="139"/>
        <v>1</v>
      </c>
      <c r="M308" s="146">
        <f t="shared" si="140"/>
        <v>0</v>
      </c>
      <c r="N308" s="11"/>
      <c r="O308" s="11"/>
      <c r="P308" s="146">
        <f t="shared" si="141"/>
        <v>1</v>
      </c>
      <c r="Q308" s="167"/>
      <c r="R308" s="207">
        <v>2</v>
      </c>
      <c r="S308" s="10"/>
      <c r="T308" s="10"/>
      <c r="U308" s="11"/>
      <c r="V308" s="322"/>
      <c r="W308" s="177">
        <v>14</v>
      </c>
      <c r="X308" s="94" t="s">
        <v>37</v>
      </c>
      <c r="Y308" s="151" t="s">
        <v>10</v>
      </c>
      <c r="Z308" s="154"/>
    </row>
    <row r="309" spans="2:35" ht="25.5" x14ac:dyDescent="0.2">
      <c r="B309" s="294"/>
      <c r="C309" s="273"/>
      <c r="D309" s="273"/>
      <c r="E309" s="273"/>
      <c r="F309" s="273"/>
      <c r="G309" s="273"/>
      <c r="H309" s="129" t="s">
        <v>49</v>
      </c>
      <c r="I309" s="130" t="s">
        <v>59</v>
      </c>
      <c r="J309" s="11"/>
      <c r="K309" s="130" t="s">
        <v>53</v>
      </c>
      <c r="L309" s="146">
        <f>M309+P309</f>
        <v>0.5</v>
      </c>
      <c r="M309" s="146">
        <f>IF(J309="m",(N309+O309)*2.5*W309/28,(N309+O309)*2*W309/28)</f>
        <v>0</v>
      </c>
      <c r="N309" s="11"/>
      <c r="O309" s="11"/>
      <c r="P309" s="146">
        <f>IF(J309="m",(Q309+R309)*1.5*W309/28,(Q309+R309)*1*W309/28)</f>
        <v>0.5</v>
      </c>
      <c r="Q309" s="188"/>
      <c r="R309" s="191">
        <v>1</v>
      </c>
      <c r="S309" s="11"/>
      <c r="T309" s="11"/>
      <c r="U309" s="11"/>
      <c r="V309" s="322"/>
      <c r="W309" s="12">
        <v>14</v>
      </c>
      <c r="X309" s="152" t="s">
        <v>71</v>
      </c>
      <c r="Y309" s="23" t="s">
        <v>109</v>
      </c>
      <c r="Z309" s="154"/>
    </row>
    <row r="310" spans="2:35" ht="25.5" x14ac:dyDescent="0.2">
      <c r="B310" s="294"/>
      <c r="C310" s="273"/>
      <c r="D310" s="273"/>
      <c r="E310" s="273"/>
      <c r="F310" s="273"/>
      <c r="G310" s="273"/>
      <c r="H310" s="263" t="s">
        <v>49</v>
      </c>
      <c r="I310" s="13" t="s">
        <v>38</v>
      </c>
      <c r="J310" s="13"/>
      <c r="K310" s="149" t="s">
        <v>53</v>
      </c>
      <c r="L310" s="146">
        <f t="shared" si="139"/>
        <v>0.5</v>
      </c>
      <c r="M310" s="146">
        <f t="shared" si="140"/>
        <v>0</v>
      </c>
      <c r="N310" s="13"/>
      <c r="O310" s="13"/>
      <c r="P310" s="146">
        <f t="shared" si="141"/>
        <v>0.5</v>
      </c>
      <c r="Q310" s="13"/>
      <c r="R310" s="13">
        <v>1</v>
      </c>
      <c r="S310" s="13"/>
      <c r="T310" s="13"/>
      <c r="U310" s="13"/>
      <c r="V310" s="322"/>
      <c r="W310" s="12">
        <v>14</v>
      </c>
      <c r="X310" s="152" t="s">
        <v>48</v>
      </c>
      <c r="Y310" s="23" t="s">
        <v>10</v>
      </c>
      <c r="Z310" s="154"/>
    </row>
    <row r="311" spans="2:35" ht="39" thickBot="1" x14ac:dyDescent="0.25">
      <c r="B311" s="294"/>
      <c r="C311" s="273"/>
      <c r="D311" s="273"/>
      <c r="E311" s="273"/>
      <c r="F311" s="273"/>
      <c r="G311" s="273"/>
      <c r="H311" s="129" t="s">
        <v>162</v>
      </c>
      <c r="I311" s="11" t="s">
        <v>38</v>
      </c>
      <c r="J311" s="11"/>
      <c r="K311" s="11" t="s">
        <v>13</v>
      </c>
      <c r="L311" s="146">
        <f>M311+P311</f>
        <v>2</v>
      </c>
      <c r="M311" s="146">
        <f>IF(J311="m",(N311+O311)*2.5*W311/28,(N311+O311)*2*W311/28)</f>
        <v>0</v>
      </c>
      <c r="N311" s="11"/>
      <c r="O311" s="11"/>
      <c r="P311" s="146">
        <f>IF(J311="m",(Q311+R311)*1.5*W311/28,(Q311+R311)*1*W311/28)</f>
        <v>2</v>
      </c>
      <c r="Q311" s="11"/>
      <c r="R311" s="11">
        <v>4</v>
      </c>
      <c r="S311" s="11"/>
      <c r="T311" s="11"/>
      <c r="U311" s="11"/>
      <c r="V311" s="322"/>
      <c r="W311" s="103">
        <v>14</v>
      </c>
      <c r="X311" s="179" t="s">
        <v>74</v>
      </c>
      <c r="Y311" s="23" t="s">
        <v>109</v>
      </c>
      <c r="Z311" s="154"/>
    </row>
    <row r="312" spans="2:35" ht="30" customHeight="1" x14ac:dyDescent="0.2">
      <c r="B312" s="173">
        <v>32</v>
      </c>
      <c r="C312" s="174" t="s">
        <v>20</v>
      </c>
      <c r="D312" s="174" t="s">
        <v>130</v>
      </c>
      <c r="E312" s="174" t="s">
        <v>129</v>
      </c>
      <c r="F312" s="174" t="s">
        <v>98</v>
      </c>
      <c r="G312" s="174" t="s">
        <v>234</v>
      </c>
      <c r="H312" s="248"/>
      <c r="I312" s="244"/>
      <c r="J312" s="244"/>
      <c r="K312" s="122"/>
      <c r="L312" s="238"/>
      <c r="M312" s="238"/>
      <c r="N312" s="238"/>
      <c r="O312" s="238"/>
      <c r="P312" s="238"/>
      <c r="Q312" s="238"/>
      <c r="R312" s="238"/>
      <c r="S312" s="238"/>
      <c r="T312" s="238"/>
      <c r="U312" s="238"/>
      <c r="V312" s="174"/>
      <c r="W312" s="176"/>
      <c r="X312" s="175" t="s">
        <v>130</v>
      </c>
      <c r="Y312" s="176" t="s">
        <v>20</v>
      </c>
      <c r="Z312" s="154"/>
    </row>
    <row r="313" spans="2:35" x14ac:dyDescent="0.2"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8"/>
      <c r="T313" s="28"/>
      <c r="U313" s="28"/>
      <c r="W313" s="2"/>
      <c r="X313" s="2"/>
      <c r="Z313" s="154"/>
    </row>
    <row r="314" spans="2:35" x14ac:dyDescent="0.2">
      <c r="Z314" s="154"/>
    </row>
    <row r="315" spans="2:35" x14ac:dyDescent="0.2">
      <c r="H315" s="2"/>
      <c r="I315" s="2"/>
      <c r="J315" s="2"/>
      <c r="K315" s="2"/>
      <c r="L315" s="392"/>
      <c r="M315" s="392"/>
      <c r="N315" s="392"/>
      <c r="O315" s="392"/>
      <c r="P315" s="392"/>
      <c r="Q315" s="392"/>
      <c r="R315" s="392"/>
      <c r="S315" s="2"/>
      <c r="T315" s="2"/>
      <c r="U315" s="2"/>
      <c r="W315" s="2"/>
      <c r="X315" s="2"/>
      <c r="Z315" s="154"/>
      <c r="AG315" s="35"/>
      <c r="AH315" s="35"/>
      <c r="AI315" s="35"/>
    </row>
    <row r="316" spans="2:35" ht="18.75" customHeight="1" x14ac:dyDescent="0.2">
      <c r="H316" s="2"/>
      <c r="I316" s="2"/>
      <c r="J316" s="2"/>
      <c r="K316" s="2"/>
      <c r="L316" s="393"/>
      <c r="M316" s="392"/>
      <c r="N316" s="392"/>
      <c r="O316" s="392"/>
      <c r="P316" s="392"/>
      <c r="Q316" s="392"/>
      <c r="R316" s="392"/>
      <c r="S316" s="2"/>
      <c r="T316" s="2"/>
      <c r="U316" s="2"/>
      <c r="W316" s="2"/>
      <c r="X316" s="2"/>
      <c r="Z316" s="154"/>
      <c r="AG316" s="35"/>
      <c r="AH316" s="35"/>
      <c r="AI316" s="35"/>
    </row>
    <row r="317" spans="2:35" x14ac:dyDescent="0.2">
      <c r="H317" s="2"/>
      <c r="I317" s="2"/>
      <c r="J317" s="2"/>
      <c r="K317" s="2"/>
      <c r="L317" s="393"/>
      <c r="M317" s="392"/>
      <c r="N317" s="392"/>
      <c r="O317" s="392"/>
      <c r="P317" s="392"/>
      <c r="Q317" s="392"/>
      <c r="R317" s="392"/>
      <c r="S317" s="2"/>
      <c r="T317" s="2"/>
      <c r="U317" s="2"/>
      <c r="W317" s="2"/>
      <c r="X317" s="2"/>
    </row>
    <row r="318" spans="2:35" x14ac:dyDescent="0.2">
      <c r="B318" s="218"/>
      <c r="C318" s="219"/>
      <c r="D318" s="218"/>
      <c r="G318" s="218"/>
      <c r="H318" s="220"/>
      <c r="I318" s="218"/>
      <c r="J318" s="218"/>
      <c r="K318" s="218"/>
      <c r="L318" s="393"/>
      <c r="M318" s="218"/>
      <c r="N318" s="221"/>
      <c r="O318" s="221"/>
      <c r="P318" s="222"/>
      <c r="Q318" s="221"/>
      <c r="R318" s="221"/>
      <c r="S318" s="2"/>
      <c r="T318" s="2"/>
      <c r="U318" s="2"/>
      <c r="V318" s="75"/>
      <c r="W318" s="2"/>
      <c r="X318" s="2"/>
    </row>
    <row r="319" spans="2:35" x14ac:dyDescent="0.2">
      <c r="B319" s="216"/>
      <c r="C319" s="217"/>
      <c r="D319" s="217"/>
      <c r="G319" s="217"/>
      <c r="S319" s="2"/>
      <c r="T319" s="2"/>
      <c r="U319" s="2"/>
      <c r="W319" s="2"/>
      <c r="X319" s="2"/>
    </row>
    <row r="320" spans="2:35" x14ac:dyDescent="0.2">
      <c r="B320" s="216"/>
      <c r="C320" s="217"/>
      <c r="D320" s="217"/>
      <c r="G320" s="217"/>
      <c r="H320" s="223"/>
      <c r="I320" s="28"/>
      <c r="J320" s="28"/>
      <c r="K320" s="28"/>
      <c r="L320" s="224"/>
      <c r="M320" s="224"/>
      <c r="N320" s="28"/>
      <c r="O320" s="28"/>
      <c r="P320" s="224"/>
      <c r="Q320" s="28"/>
      <c r="R320" s="28"/>
      <c r="S320" s="2"/>
      <c r="T320" s="2"/>
      <c r="U320" s="2"/>
      <c r="W320" s="2"/>
      <c r="X320" s="2"/>
    </row>
    <row r="321" spans="8:25" x14ac:dyDescent="0.2"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W321" s="2"/>
      <c r="X321" s="2"/>
    </row>
    <row r="322" spans="8:25" x14ac:dyDescent="0.2"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W322" s="2"/>
      <c r="X322" s="2"/>
    </row>
    <row r="323" spans="8:25" x14ac:dyDescent="0.2"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W323" s="2"/>
      <c r="X323" s="2"/>
    </row>
    <row r="325" spans="8:25" x14ac:dyDescent="0.2">
      <c r="X325" s="178"/>
      <c r="Y325" s="155"/>
    </row>
    <row r="329" spans="8:25" x14ac:dyDescent="0.2">
      <c r="X329" s="178"/>
      <c r="Y329" s="155"/>
    </row>
  </sheetData>
  <autoFilter ref="B5:Y316" xr:uid="{00000000-0009-0000-0000-000000000000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customSheetViews>
    <customSheetView guid="{0409545E-D0AE-4DD1-992C-C8297E980575}" showPageBreaks="1" fitToPage="1" printArea="1" filter="1" showAutoFilter="1" hiddenRows="1" view="pageBreakPreview" topLeftCell="E7">
      <selection activeCell="W209" sqref="W209"/>
      <rowBreaks count="8" manualBreakCount="8">
        <brk id="47" max="24" man="1"/>
        <brk id="91" max="24" man="1"/>
        <brk id="138" max="24" man="1"/>
        <brk id="177" max="24" man="1"/>
        <brk id="213" max="24" man="1"/>
        <brk id="242" max="24" man="1"/>
        <brk id="292" max="24" man="1"/>
        <brk id="301" max="24" man="1"/>
      </rowBreaks>
      <colBreaks count="1" manualBreakCount="1">
        <brk id="6" min="1" max="336" man="1"/>
      </colBreaks>
      <pageMargins left="0.31496062992126" right="0.31496062992126" top="0.59055118110236204" bottom="0.59055118110236204" header="0.31496062992126" footer="0.31496062992126"/>
      <pageSetup paperSize="9" scale="62" fitToHeight="0" orientation="landscape" r:id="rId1"/>
      <headerFooter differentFirst="1">
        <oddFooter>&amp;L&amp;"Times New Roman,Regular"Rector:
Prof.dr.ing. Dávid László&amp;C&amp;"Times New Roman,Regular"Verificat, decan:
Șef.lucr.dr.ing. Kelemen András&amp;R&amp;"Times New Roman,Regular"Întocmit, 
director departament:Șef.lucr.dr.ing. Domokos József</oddFooter>
        <firstHeader>&amp;LUNIVERSITATEA SAPIENTIA
Facultatea de Ştiinţe Tehnice şi Umaniste, TG. Mureş
Departamentul de Inginerie Electrică&amp;CSTAT DE FUNCŢIUNI ŞI DE PERSONAL DIDACTIC PENTRU ANUL UNIVERSITAR 2017-2018</firstHeader>
        <firstFooter>&amp;L&amp;"Times New Roman,Regular"Rector:
Prof.dr.ing. Dávid László&amp;C&amp;"Times New Roman,Regular"Verificat, 
decan:Șef.lucr.dr.ing. Kelemen András&amp;R&amp;"Times New Roman,Regular"Întocmit, 
director departament:Șef.lucr.dr.ing. Domokos József</firstFooter>
      </headerFooter>
      <autoFilter ref="A10:X334" xr:uid="{150B8F83-105F-413C-837B-4AFAB80CD938}">
        <filterColumn colId="6">
          <filters>
            <filter val="Prelucrarea imaginilor (Prelucrarea digitala a imaginilor)"/>
          </filters>
        </filterColumn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</autoFilter>
    </customSheetView>
  </customSheetViews>
  <mergeCells count="518">
    <mergeCell ref="D172:D178"/>
    <mergeCell ref="C172:C178"/>
    <mergeCell ref="B298:B311"/>
    <mergeCell ref="P298:P299"/>
    <mergeCell ref="C298:C311"/>
    <mergeCell ref="D298:D311"/>
    <mergeCell ref="M298:M299"/>
    <mergeCell ref="N298:N299"/>
    <mergeCell ref="O298:O299"/>
    <mergeCell ref="J298:J299"/>
    <mergeCell ref="E298:E311"/>
    <mergeCell ref="F298:F311"/>
    <mergeCell ref="G298:G311"/>
    <mergeCell ref="H298:H299"/>
    <mergeCell ref="I298:I299"/>
    <mergeCell ref="F233:F248"/>
    <mergeCell ref="H221:H222"/>
    <mergeCell ref="F221:F232"/>
    <mergeCell ref="Y18:Y19"/>
    <mergeCell ref="L315:R315"/>
    <mergeCell ref="L316:L318"/>
    <mergeCell ref="M316:R316"/>
    <mergeCell ref="M317:O317"/>
    <mergeCell ref="P317:R317"/>
    <mergeCell ref="R200:R201"/>
    <mergeCell ref="R161:R162"/>
    <mergeCell ref="R172:R173"/>
    <mergeCell ref="F172:F178"/>
    <mergeCell ref="G187:G199"/>
    <mergeCell ref="B161:B171"/>
    <mergeCell ref="C249:C262"/>
    <mergeCell ref="R233:R234"/>
    <mergeCell ref="N233:N234"/>
    <mergeCell ref="P233:P234"/>
    <mergeCell ref="Q233:Q234"/>
    <mergeCell ref="N249:N250"/>
    <mergeCell ref="D200:D207"/>
    <mergeCell ref="C161:C171"/>
    <mergeCell ref="D161:D171"/>
    <mergeCell ref="O249:O250"/>
    <mergeCell ref="D187:D199"/>
    <mergeCell ref="I208:I209"/>
    <mergeCell ref="J208:J209"/>
    <mergeCell ref="E179:E186"/>
    <mergeCell ref="F179:F186"/>
    <mergeCell ref="G179:G186"/>
    <mergeCell ref="M233:M234"/>
    <mergeCell ref="M249:M250"/>
    <mergeCell ref="H200:H201"/>
    <mergeCell ref="E221:E232"/>
    <mergeCell ref="E233:E248"/>
    <mergeCell ref="V161:V171"/>
    <mergeCell ref="Q172:Q173"/>
    <mergeCell ref="R129:R130"/>
    <mergeCell ref="B172:B178"/>
    <mergeCell ref="D208:D220"/>
    <mergeCell ref="J152:J153"/>
    <mergeCell ref="H129:H130"/>
    <mergeCell ref="I129:I130"/>
    <mergeCell ref="H152:H153"/>
    <mergeCell ref="G129:G137"/>
    <mergeCell ref="G161:G171"/>
    <mergeCell ref="J172:J173"/>
    <mergeCell ref="H172:H173"/>
    <mergeCell ref="H179:H180"/>
    <mergeCell ref="E172:E178"/>
    <mergeCell ref="G172:G178"/>
    <mergeCell ref="G200:G207"/>
    <mergeCell ref="E161:E171"/>
    <mergeCell ref="I172:I173"/>
    <mergeCell ref="I187:I188"/>
    <mergeCell ref="J161:J162"/>
    <mergeCell ref="D179:D186"/>
    <mergeCell ref="H187:H188"/>
    <mergeCell ref="E200:E207"/>
    <mergeCell ref="Q138:Q139"/>
    <mergeCell ref="Q152:Q153"/>
    <mergeCell ref="Q129:Q130"/>
    <mergeCell ref="M152:M153"/>
    <mergeCell ref="R121:R122"/>
    <mergeCell ref="O56:O57"/>
    <mergeCell ref="V208:V220"/>
    <mergeCell ref="P187:P188"/>
    <mergeCell ref="P179:P180"/>
    <mergeCell ref="P200:P201"/>
    <mergeCell ref="V179:V186"/>
    <mergeCell ref="P208:P209"/>
    <mergeCell ref="R179:R180"/>
    <mergeCell ref="Q179:Q180"/>
    <mergeCell ref="Q200:Q201"/>
    <mergeCell ref="V187:V199"/>
    <mergeCell ref="R187:R188"/>
    <mergeCell ref="Q187:Q188"/>
    <mergeCell ref="V200:V207"/>
    <mergeCell ref="V152:V160"/>
    <mergeCell ref="R152:R153"/>
    <mergeCell ref="V138:V151"/>
    <mergeCell ref="P152:P153"/>
    <mergeCell ref="V172:V178"/>
    <mergeCell ref="V129:V137"/>
    <mergeCell ref="V105:V113"/>
    <mergeCell ref="R64:R65"/>
    <mergeCell ref="R105:R106"/>
    <mergeCell ref="P84:P85"/>
    <mergeCell ref="Q121:Q122"/>
    <mergeCell ref="P93:P94"/>
    <mergeCell ref="Q93:Q94"/>
    <mergeCell ref="P114:P115"/>
    <mergeCell ref="Q114:Q115"/>
    <mergeCell ref="P129:P130"/>
    <mergeCell ref="M7:O7"/>
    <mergeCell ref="Y5:Y8"/>
    <mergeCell ref="V38:V43"/>
    <mergeCell ref="V73:V74"/>
    <mergeCell ref="V84:V92"/>
    <mergeCell ref="V10:V17"/>
    <mergeCell ref="V24:V30"/>
    <mergeCell ref="V18:V23"/>
    <mergeCell ref="Q10:Q11"/>
    <mergeCell ref="L5:R5"/>
    <mergeCell ref="L6:L8"/>
    <mergeCell ref="R38:R39"/>
    <mergeCell ref="R31:R32"/>
    <mergeCell ref="V31:V37"/>
    <mergeCell ref="X5:X8"/>
    <mergeCell ref="W5:W8"/>
    <mergeCell ref="P31:P32"/>
    <mergeCell ref="S6:T6"/>
    <mergeCell ref="S7:S8"/>
    <mergeCell ref="N18:N19"/>
    <mergeCell ref="M10:M11"/>
    <mergeCell ref="P73:P74"/>
    <mergeCell ref="Q56:Q57"/>
    <mergeCell ref="R73:R74"/>
    <mergeCell ref="M64:M65"/>
    <mergeCell ref="T7:T8"/>
    <mergeCell ref="P10:P11"/>
    <mergeCell ref="V121:V128"/>
    <mergeCell ref="H56:H57"/>
    <mergeCell ref="I56:I57"/>
    <mergeCell ref="J56:J57"/>
    <mergeCell ref="P18:P19"/>
    <mergeCell ref="J18:J19"/>
    <mergeCell ref="V93:V104"/>
    <mergeCell ref="U6:U8"/>
    <mergeCell ref="I18:I19"/>
    <mergeCell ref="H44:H45"/>
    <mergeCell ref="H38:H39"/>
    <mergeCell ref="R114:R115"/>
    <mergeCell ref="R93:R94"/>
    <mergeCell ref="O93:O94"/>
    <mergeCell ref="O105:O106"/>
    <mergeCell ref="Q84:Q85"/>
    <mergeCell ref="P38:P39"/>
    <mergeCell ref="J84:J85"/>
    <mergeCell ref="J73:J74"/>
    <mergeCell ref="V5:V8"/>
    <mergeCell ref="V56:V57"/>
    <mergeCell ref="M121:M122"/>
    <mergeCell ref="P64:P65"/>
    <mergeCell ref="Q64:Q65"/>
    <mergeCell ref="I121:I122"/>
    <mergeCell ref="H121:H122"/>
    <mergeCell ref="J121:J122"/>
    <mergeCell ref="O31:O32"/>
    <mergeCell ref="J44:J45"/>
    <mergeCell ref="N44:N45"/>
    <mergeCell ref="O44:O45"/>
    <mergeCell ref="M44:M45"/>
    <mergeCell ref="H114:H115"/>
    <mergeCell ref="I114:I115"/>
    <mergeCell ref="O84:O85"/>
    <mergeCell ref="Q38:Q39"/>
    <mergeCell ref="Q73:Q74"/>
    <mergeCell ref="H73:H74"/>
    <mergeCell ref="J38:J39"/>
    <mergeCell ref="N114:N115"/>
    <mergeCell ref="H50:H51"/>
    <mergeCell ref="I50:I51"/>
    <mergeCell ref="M84:M85"/>
    <mergeCell ref="J93:J94"/>
    <mergeCell ref="J105:J106"/>
    <mergeCell ref="B64:B72"/>
    <mergeCell ref="C64:C72"/>
    <mergeCell ref="D64:D72"/>
    <mergeCell ref="J50:J51"/>
    <mergeCell ref="P105:P106"/>
    <mergeCell ref="M93:M94"/>
    <mergeCell ref="D73:D83"/>
    <mergeCell ref="F84:F92"/>
    <mergeCell ref="G93:G104"/>
    <mergeCell ref="I93:I94"/>
    <mergeCell ref="B50:B55"/>
    <mergeCell ref="D50:D55"/>
    <mergeCell ref="P56:P57"/>
    <mergeCell ref="G73:G83"/>
    <mergeCell ref="M73:M74"/>
    <mergeCell ref="E64:E72"/>
    <mergeCell ref="F64:F72"/>
    <mergeCell ref="G64:G72"/>
    <mergeCell ref="H64:H65"/>
    <mergeCell ref="I64:I65"/>
    <mergeCell ref="J64:J65"/>
    <mergeCell ref="N56:N57"/>
    <mergeCell ref="O73:O74"/>
    <mergeCell ref="N73:N74"/>
    <mergeCell ref="B84:B92"/>
    <mergeCell ref="C84:C92"/>
    <mergeCell ref="C56:C63"/>
    <mergeCell ref="B73:B83"/>
    <mergeCell ref="C73:C83"/>
    <mergeCell ref="O64:O65"/>
    <mergeCell ref="E73:E83"/>
    <mergeCell ref="D84:D92"/>
    <mergeCell ref="B121:B128"/>
    <mergeCell ref="C121:C128"/>
    <mergeCell ref="D93:D104"/>
    <mergeCell ref="E93:E104"/>
    <mergeCell ref="F93:F104"/>
    <mergeCell ref="D114:D120"/>
    <mergeCell ref="E114:E120"/>
    <mergeCell ref="E105:E113"/>
    <mergeCell ref="F105:F113"/>
    <mergeCell ref="E84:E92"/>
    <mergeCell ref="B114:B120"/>
    <mergeCell ref="B105:B113"/>
    <mergeCell ref="C105:C113"/>
    <mergeCell ref="D105:D113"/>
    <mergeCell ref="C93:C104"/>
    <mergeCell ref="B93:B104"/>
    <mergeCell ref="C114:C120"/>
    <mergeCell ref="E121:E128"/>
    <mergeCell ref="F121:F128"/>
    <mergeCell ref="B152:B160"/>
    <mergeCell ref="C152:C160"/>
    <mergeCell ref="D152:D160"/>
    <mergeCell ref="F152:F160"/>
    <mergeCell ref="D129:D137"/>
    <mergeCell ref="E129:E137"/>
    <mergeCell ref="E138:E151"/>
    <mergeCell ref="B129:B137"/>
    <mergeCell ref="C129:C137"/>
    <mergeCell ref="B138:B151"/>
    <mergeCell ref="F129:F137"/>
    <mergeCell ref="F138:F151"/>
    <mergeCell ref="E152:E160"/>
    <mergeCell ref="C138:C151"/>
    <mergeCell ref="D138:D151"/>
    <mergeCell ref="D121:D128"/>
    <mergeCell ref="B44:B49"/>
    <mergeCell ref="C44:C49"/>
    <mergeCell ref="G56:G63"/>
    <mergeCell ref="C38:C43"/>
    <mergeCell ref="F31:F37"/>
    <mergeCell ref="E31:E37"/>
    <mergeCell ref="D44:D49"/>
    <mergeCell ref="E44:E49"/>
    <mergeCell ref="D56:D63"/>
    <mergeCell ref="E56:E63"/>
    <mergeCell ref="F56:F63"/>
    <mergeCell ref="G50:G55"/>
    <mergeCell ref="F44:F49"/>
    <mergeCell ref="F50:F55"/>
    <mergeCell ref="E50:E55"/>
    <mergeCell ref="D31:D37"/>
    <mergeCell ref="E38:E43"/>
    <mergeCell ref="B56:B63"/>
    <mergeCell ref="C50:C55"/>
    <mergeCell ref="B38:B43"/>
    <mergeCell ref="D38:D43"/>
    <mergeCell ref="F38:F43"/>
    <mergeCell ref="E24:E30"/>
    <mergeCell ref="G31:G37"/>
    <mergeCell ref="G24:G30"/>
    <mergeCell ref="G5:G8"/>
    <mergeCell ref="D5:D8"/>
    <mergeCell ref="F5:F8"/>
    <mergeCell ref="G10:G17"/>
    <mergeCell ref="C31:C37"/>
    <mergeCell ref="B31:B37"/>
    <mergeCell ref="F24:F30"/>
    <mergeCell ref="D24:D30"/>
    <mergeCell ref="F18:F23"/>
    <mergeCell ref="F10:F17"/>
    <mergeCell ref="G18:G23"/>
    <mergeCell ref="B5:B8"/>
    <mergeCell ref="C5:C8"/>
    <mergeCell ref="C18:C23"/>
    <mergeCell ref="B18:B23"/>
    <mergeCell ref="D18:D23"/>
    <mergeCell ref="E18:E23"/>
    <mergeCell ref="C10:C17"/>
    <mergeCell ref="B10:B17"/>
    <mergeCell ref="E5:E8"/>
    <mergeCell ref="D10:D17"/>
    <mergeCell ref="E10:E17"/>
    <mergeCell ref="AG7:AI7"/>
    <mergeCell ref="I152:I153"/>
    <mergeCell ref="M138:M139"/>
    <mergeCell ref="I138:I139"/>
    <mergeCell ref="J138:J139"/>
    <mergeCell ref="M18:M19"/>
    <mergeCell ref="M129:M130"/>
    <mergeCell ref="J129:J130"/>
    <mergeCell ref="N24:N25"/>
    <mergeCell ref="M24:M25"/>
    <mergeCell ref="M38:M39"/>
    <mergeCell ref="O24:O25"/>
    <mergeCell ref="N38:N39"/>
    <mergeCell ref="M56:M57"/>
    <mergeCell ref="J31:J32"/>
    <mergeCell ref="J10:J11"/>
    <mergeCell ref="G44:G49"/>
    <mergeCell ref="G38:G43"/>
    <mergeCell ref="G84:G92"/>
    <mergeCell ref="I73:I74"/>
    <mergeCell ref="I44:I45"/>
    <mergeCell ref="G138:G151"/>
    <mergeCell ref="G152:G160"/>
    <mergeCell ref="B24:B30"/>
    <mergeCell ref="C24:C30"/>
    <mergeCell ref="R273:R274"/>
    <mergeCell ref="O221:O222"/>
    <mergeCell ref="R249:R250"/>
    <mergeCell ref="R263:R264"/>
    <mergeCell ref="P249:P250"/>
    <mergeCell ref="Q208:Q209"/>
    <mergeCell ref="R208:R209"/>
    <mergeCell ref="P221:P222"/>
    <mergeCell ref="O263:O264"/>
    <mergeCell ref="I249:I250"/>
    <mergeCell ref="J233:J234"/>
    <mergeCell ref="J249:J250"/>
    <mergeCell ref="H233:H234"/>
    <mergeCell ref="H208:H209"/>
    <mergeCell ref="G233:G248"/>
    <mergeCell ref="G221:G232"/>
    <mergeCell ref="M208:M209"/>
    <mergeCell ref="N208:N209"/>
    <mergeCell ref="F73:F83"/>
    <mergeCell ref="H161:H162"/>
    <mergeCell ref="I84:I85"/>
    <mergeCell ref="H84:H85"/>
    <mergeCell ref="V221:V232"/>
    <mergeCell ref="R221:R222"/>
    <mergeCell ref="Q221:Q222"/>
    <mergeCell ref="Q249:Q250"/>
    <mergeCell ref="V273:V284"/>
    <mergeCell ref="V263:V272"/>
    <mergeCell ref="I263:I264"/>
    <mergeCell ref="J263:J264"/>
    <mergeCell ref="M263:M264"/>
    <mergeCell ref="N263:N264"/>
    <mergeCell ref="I221:I222"/>
    <mergeCell ref="O273:O274"/>
    <mergeCell ref="N273:N274"/>
    <mergeCell ref="Q273:Q274"/>
    <mergeCell ref="J273:J274"/>
    <mergeCell ref="I273:I274"/>
    <mergeCell ref="M273:M274"/>
    <mergeCell ref="O233:O234"/>
    <mergeCell ref="P263:P264"/>
    <mergeCell ref="Q263:Q264"/>
    <mergeCell ref="V249:V262"/>
    <mergeCell ref="M221:M222"/>
    <mergeCell ref="N221:N222"/>
    <mergeCell ref="I233:I234"/>
    <mergeCell ref="H285:H286"/>
    <mergeCell ref="Q298:Q299"/>
    <mergeCell ref="I285:I286"/>
    <mergeCell ref="V298:V311"/>
    <mergeCell ref="R298:R299"/>
    <mergeCell ref="M285:M286"/>
    <mergeCell ref="N285:N286"/>
    <mergeCell ref="J285:J286"/>
    <mergeCell ref="R285:R286"/>
    <mergeCell ref="V285:V297"/>
    <mergeCell ref="P285:P286"/>
    <mergeCell ref="Q285:Q286"/>
    <mergeCell ref="O285:O286"/>
    <mergeCell ref="G105:G113"/>
    <mergeCell ref="H93:H94"/>
    <mergeCell ref="H105:H106"/>
    <mergeCell ref="I105:I106"/>
    <mergeCell ref="H138:H139"/>
    <mergeCell ref="G114:G120"/>
    <mergeCell ref="G121:G128"/>
    <mergeCell ref="F161:F171"/>
    <mergeCell ref="I38:I39"/>
    <mergeCell ref="F114:F120"/>
    <mergeCell ref="P7:R7"/>
    <mergeCell ref="O10:O11"/>
    <mergeCell ref="O18:O19"/>
    <mergeCell ref="M31:M32"/>
    <mergeCell ref="H31:H32"/>
    <mergeCell ref="O38:O39"/>
    <mergeCell ref="I31:I32"/>
    <mergeCell ref="J24:J25"/>
    <mergeCell ref="I24:I25"/>
    <mergeCell ref="N31:N32"/>
    <mergeCell ref="Q18:Q19"/>
    <mergeCell ref="R10:R11"/>
    <mergeCell ref="P24:P25"/>
    <mergeCell ref="Q24:Q25"/>
    <mergeCell ref="R18:R19"/>
    <mergeCell ref="R24:R25"/>
    <mergeCell ref="I5:I8"/>
    <mergeCell ref="H5:H8"/>
    <mergeCell ref="I10:I11"/>
    <mergeCell ref="H10:H11"/>
    <mergeCell ref="H24:H25"/>
    <mergeCell ref="H18:H19"/>
    <mergeCell ref="M6:R6"/>
    <mergeCell ref="N10:N11"/>
    <mergeCell ref="K5:K8"/>
    <mergeCell ref="J6:J7"/>
    <mergeCell ref="O179:O180"/>
    <mergeCell ref="O187:O188"/>
    <mergeCell ref="N179:N180"/>
    <mergeCell ref="J187:J188"/>
    <mergeCell ref="J200:J201"/>
    <mergeCell ref="O200:O201"/>
    <mergeCell ref="I179:I180"/>
    <mergeCell ref="N187:N188"/>
    <mergeCell ref="N161:N162"/>
    <mergeCell ref="M161:M162"/>
    <mergeCell ref="M105:M106"/>
    <mergeCell ref="I161:I162"/>
    <mergeCell ref="M200:M201"/>
    <mergeCell ref="J179:J180"/>
    <mergeCell ref="I200:I201"/>
    <mergeCell ref="M187:M188"/>
    <mergeCell ref="M172:M173"/>
    <mergeCell ref="O114:O115"/>
    <mergeCell ref="N84:N85"/>
    <mergeCell ref="N93:N94"/>
    <mergeCell ref="J114:J115"/>
    <mergeCell ref="M114:M115"/>
    <mergeCell ref="B200:B207"/>
    <mergeCell ref="C200:C207"/>
    <mergeCell ref="B233:B248"/>
    <mergeCell ref="C179:C186"/>
    <mergeCell ref="B208:B220"/>
    <mergeCell ref="C208:C220"/>
    <mergeCell ref="D221:D232"/>
    <mergeCell ref="D233:D248"/>
    <mergeCell ref="C221:C232"/>
    <mergeCell ref="C187:C199"/>
    <mergeCell ref="B221:B232"/>
    <mergeCell ref="B179:B186"/>
    <mergeCell ref="B187:B199"/>
    <mergeCell ref="C233:C248"/>
    <mergeCell ref="B285:B297"/>
    <mergeCell ref="C285:C297"/>
    <mergeCell ref="D285:D297"/>
    <mergeCell ref="E285:E297"/>
    <mergeCell ref="F285:F297"/>
    <mergeCell ref="G285:G297"/>
    <mergeCell ref="E249:E262"/>
    <mergeCell ref="F249:F262"/>
    <mergeCell ref="G273:G284"/>
    <mergeCell ref="B263:B272"/>
    <mergeCell ref="C263:C272"/>
    <mergeCell ref="D249:D262"/>
    <mergeCell ref="B273:B284"/>
    <mergeCell ref="B249:B262"/>
    <mergeCell ref="C273:C284"/>
    <mergeCell ref="D273:D284"/>
    <mergeCell ref="D263:D272"/>
    <mergeCell ref="G249:G262"/>
    <mergeCell ref="W10:W11"/>
    <mergeCell ref="N105:N106"/>
    <mergeCell ref="Q105:Q106"/>
    <mergeCell ref="O121:O122"/>
    <mergeCell ref="P121:P122"/>
    <mergeCell ref="O172:O173"/>
    <mergeCell ref="O129:O130"/>
    <mergeCell ref="O152:O153"/>
    <mergeCell ref="O161:O162"/>
    <mergeCell ref="O138:O139"/>
    <mergeCell ref="N121:N122"/>
    <mergeCell ref="N129:N130"/>
    <mergeCell ref="Q161:Q162"/>
    <mergeCell ref="V44:V49"/>
    <mergeCell ref="N64:N65"/>
    <mergeCell ref="V64:V72"/>
    <mergeCell ref="R84:R85"/>
    <mergeCell ref="Q31:Q32"/>
    <mergeCell ref="R44:R45"/>
    <mergeCell ref="R56:R57"/>
    <mergeCell ref="P44:P45"/>
    <mergeCell ref="Q44:Q45"/>
    <mergeCell ref="R138:R139"/>
    <mergeCell ref="P161:P162"/>
    <mergeCell ref="E273:E284"/>
    <mergeCell ref="E263:E272"/>
    <mergeCell ref="F263:F272"/>
    <mergeCell ref="F273:F284"/>
    <mergeCell ref="G263:G272"/>
    <mergeCell ref="H273:H274"/>
    <mergeCell ref="P172:P173"/>
    <mergeCell ref="N152:N153"/>
    <mergeCell ref="N138:N139"/>
    <mergeCell ref="N172:N173"/>
    <mergeCell ref="N200:N201"/>
    <mergeCell ref="O208:O209"/>
    <mergeCell ref="P273:P274"/>
    <mergeCell ref="E208:E220"/>
    <mergeCell ref="F208:F220"/>
    <mergeCell ref="G208:G220"/>
    <mergeCell ref="F200:F207"/>
    <mergeCell ref="F187:F199"/>
    <mergeCell ref="E187:E199"/>
    <mergeCell ref="H263:H264"/>
    <mergeCell ref="H249:H250"/>
    <mergeCell ref="M179:M180"/>
    <mergeCell ref="J221:J222"/>
    <mergeCell ref="P138:P139"/>
  </mergeCells>
  <phoneticPr fontId="3" type="noConversion"/>
  <pageMargins left="0.31496062992126" right="0.31496062992126" top="0.59055118110236204" bottom="0.59055118110236204" header="0.31496062992126" footer="0.31496062992126"/>
  <pageSetup paperSize="9" scale="77" fitToHeight="0" orientation="landscape" r:id="rId2"/>
  <headerFooter differentFirst="1">
    <oddFooter>&amp;L&amp;"Times New Roman,Regular"           RECTOR
Prof. univ. dr. Tonk Márton&amp;C&amp;"Times New Roman,Regular"Verificat, decan:
Conf. dr. ing. Domokos József&amp;R&amp;"Times New Roman,Regular"Întocmit, director departament: 
Şef lucr. dr. ing. Szabó László Zsolt
&amp;P</oddFooter>
    <firstHeader xml:space="preserve">&amp;LUniversitatea „Sapientia” din  Cluj-Napoca
Facultatea de Ştiinţe Tehnice şi Umaniste din Târgu Mureș
Departamentul de Inginerie Electrică&amp;CSTAT DE FUNCŢIUNI ŞI DE PERSONAL DIDACTIC PENTRU ANUL UNIVERSITAR 2023-2024
</firstHeader>
    <firstFooter>&amp;L&amp;"Times New Roman,Regular"            RECTOR
Prof. univ. dr. Tonk Márton&amp;C&amp;"Times New Roman,Regular"Verificat, decan:
Conf. dr. ing. Domokos József&amp;R&amp;"Times New Roman,Regular"Întocmit, director departament: 
Şef lucr. dr. ing. Szabó László Zsolt
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I12"/>
  <sheetViews>
    <sheetView workbookViewId="0">
      <selection activeCell="G6" sqref="G6"/>
    </sheetView>
  </sheetViews>
  <sheetFormatPr defaultRowHeight="15" x14ac:dyDescent="0.25"/>
  <sheetData>
    <row r="4" spans="4:9" ht="15.75" thickBot="1" x14ac:dyDescent="0.3"/>
    <row r="5" spans="4:9" ht="15.75" thickBot="1" x14ac:dyDescent="0.3">
      <c r="D5" s="36"/>
      <c r="E5" s="37"/>
      <c r="F5" s="38" t="s">
        <v>111</v>
      </c>
      <c r="G5" s="39" t="s">
        <v>110</v>
      </c>
      <c r="H5" s="40" t="s">
        <v>112</v>
      </c>
    </row>
    <row r="6" spans="4:9" ht="15.75" thickBot="1" x14ac:dyDescent="0.3">
      <c r="D6" s="36" t="s">
        <v>113</v>
      </c>
      <c r="E6" s="37"/>
      <c r="F6" s="49">
        <v>17.977801049773777</v>
      </c>
      <c r="G6" s="50">
        <v>14.252982297737283</v>
      </c>
      <c r="H6" s="51">
        <v>20.330389433612162</v>
      </c>
    </row>
    <row r="7" spans="4:9" x14ac:dyDescent="0.25">
      <c r="D7" s="41" t="s">
        <v>114</v>
      </c>
      <c r="E7" s="42"/>
      <c r="F7" s="52">
        <v>12.613636363636363</v>
      </c>
      <c r="G7" s="53">
        <v>10.993686868686867</v>
      </c>
      <c r="H7" s="54">
        <v>14.285353535353535</v>
      </c>
    </row>
    <row r="8" spans="4:9" ht="15.75" thickBot="1" x14ac:dyDescent="0.3">
      <c r="D8" s="45"/>
      <c r="E8" s="46"/>
      <c r="F8" s="55">
        <v>70.162286971103654</v>
      </c>
      <c r="G8" s="56">
        <v>77.132537170358773</v>
      </c>
      <c r="H8" s="57">
        <v>70.266010309352993</v>
      </c>
      <c r="I8" t="s">
        <v>117</v>
      </c>
    </row>
    <row r="9" spans="4:9" x14ac:dyDescent="0.25">
      <c r="D9" s="47" t="s">
        <v>115</v>
      </c>
      <c r="E9" s="48"/>
      <c r="F9" s="58">
        <v>5.75</v>
      </c>
      <c r="G9" s="59">
        <v>3.9027777777777777</v>
      </c>
      <c r="H9" s="60">
        <v>6.1944444444444446</v>
      </c>
    </row>
    <row r="10" spans="4:9" ht="15.75" thickBot="1" x14ac:dyDescent="0.3">
      <c r="D10" s="43"/>
      <c r="E10" s="44"/>
      <c r="F10" s="61">
        <v>45.585585585585584</v>
      </c>
      <c r="G10" s="62">
        <v>35.500172275180894</v>
      </c>
      <c r="H10" s="63">
        <v>43.362206116316074</v>
      </c>
      <c r="I10" t="s">
        <v>117</v>
      </c>
    </row>
    <row r="11" spans="4:9" x14ac:dyDescent="0.25">
      <c r="D11" s="41" t="s">
        <v>116</v>
      </c>
      <c r="E11" s="42"/>
      <c r="F11" s="52">
        <v>6.8636363636363633</v>
      </c>
      <c r="G11" s="53">
        <v>7.0909090909090899</v>
      </c>
      <c r="H11" s="54">
        <v>8.0909090909090917</v>
      </c>
    </row>
    <row r="12" spans="4:9" ht="15.75" thickBot="1" x14ac:dyDescent="0.3">
      <c r="D12" s="43"/>
      <c r="E12" s="44"/>
      <c r="F12" s="61">
        <v>54.414414414414416</v>
      </c>
      <c r="G12" s="62">
        <v>64.499827724819113</v>
      </c>
      <c r="H12" s="63">
        <v>56.637793883683933</v>
      </c>
      <c r="I12" t="s">
        <v>117</v>
      </c>
    </row>
  </sheetData>
  <customSheetViews>
    <customSheetView guid="{0409545E-D0AE-4DD1-992C-C8297E980575}">
      <selection activeCell="H8" sqref="H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Allaskeret_2023-2024</vt:lpstr>
      <vt:lpstr>Sheet1</vt:lpstr>
      <vt:lpstr>'Allaskeret_2023-2024'!Print_Area</vt:lpstr>
    </vt:vector>
  </TitlesOfParts>
  <Company>Sapientia EMTE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Adorján Piroska</dc:creator>
  <cp:lastModifiedBy>Szabó Laci</cp:lastModifiedBy>
  <cp:lastPrinted>2023-09-10T21:30:32Z</cp:lastPrinted>
  <dcterms:created xsi:type="dcterms:W3CDTF">2008-11-14T11:58:51Z</dcterms:created>
  <dcterms:modified xsi:type="dcterms:W3CDTF">2023-09-28T06:41:47Z</dcterms:modified>
</cp:coreProperties>
</file>