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zlo8\Documents\TANSZEK\Allaskeret_2023_2024\"/>
    </mc:Choice>
  </mc:AlternateContent>
  <xr:revisionPtr revIDLastSave="0" documentId="13_ncr:1_{F94F8C3C-FFFC-4754-AA44-5C2C6389D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askeret_2023-2024" sheetId="1" r:id="rId1"/>
    <sheet name="Sheet1" sheetId="2" r:id="rId2"/>
  </sheets>
  <definedNames>
    <definedName name="_xlnm._FilterDatabase" localSheetId="0" hidden="1">'Allaskeret_2023-2024'!$B$5:$Y$331</definedName>
    <definedName name="_xlnm.Print_Area" localSheetId="0">'Allaskeret_2023-2024'!$B$2:$W$327</definedName>
    <definedName name="Z_0409545E_D0AE_4DD1_992C_C8297E980575_.wvu.FilterData" localSheetId="0" hidden="1">'Allaskeret_2023-2024'!$B$5:$Y$327</definedName>
    <definedName name="Z_0409545E_D0AE_4DD1_992C_C8297E980575_.wvu.PrintArea" localSheetId="0" hidden="1">'Allaskeret_2023-2024'!$B$4:$Z$292</definedName>
    <definedName name="Z_0409545E_D0AE_4DD1_992C_C8297E980575_.wvu.Rows" localSheetId="0" hidden="1">'Allaskeret_2023-2024'!#REF!</definedName>
  </definedNames>
  <calcPr calcId="191029"/>
  <customWorkbookViews>
    <customWorkbookView name="Domi - Personal View" guid="{0409545E-D0AE-4DD1-992C-C8297E980575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8" i="1" l="1"/>
  <c r="M318" i="1"/>
  <c r="P145" i="1"/>
  <c r="M145" i="1"/>
  <c r="L145" i="1" s="1"/>
  <c r="M17" i="1"/>
  <c r="M16" i="1"/>
  <c r="M15" i="1"/>
  <c r="M14" i="1"/>
  <c r="M13" i="1"/>
  <c r="P17" i="1"/>
  <c r="P16" i="1"/>
  <c r="P15" i="1"/>
  <c r="P14" i="1"/>
  <c r="P13" i="1"/>
  <c r="M255" i="1"/>
  <c r="P255" i="1"/>
  <c r="M243" i="1"/>
  <c r="M242" i="1"/>
  <c r="M241" i="1"/>
  <c r="M240" i="1"/>
  <c r="M239" i="1"/>
  <c r="M238" i="1"/>
  <c r="M237" i="1"/>
  <c r="M236" i="1"/>
  <c r="M235" i="1"/>
  <c r="P243" i="1"/>
  <c r="P242" i="1"/>
  <c r="P241" i="1"/>
  <c r="P240" i="1"/>
  <c r="P239" i="1"/>
  <c r="P238" i="1"/>
  <c r="P237" i="1"/>
  <c r="P236" i="1"/>
  <c r="P235" i="1"/>
  <c r="M205" i="1"/>
  <c r="M204" i="1"/>
  <c r="M203" i="1"/>
  <c r="M202" i="1"/>
  <c r="M201" i="1"/>
  <c r="P205" i="1"/>
  <c r="P204" i="1"/>
  <c r="P203" i="1"/>
  <c r="P202" i="1"/>
  <c r="P201" i="1"/>
  <c r="M279" i="1"/>
  <c r="M278" i="1"/>
  <c r="M277" i="1"/>
  <c r="M276" i="1"/>
  <c r="M275" i="1"/>
  <c r="M274" i="1"/>
  <c r="M273" i="1"/>
  <c r="M272" i="1"/>
  <c r="P279" i="1"/>
  <c r="P278" i="1"/>
  <c r="P277" i="1"/>
  <c r="P276" i="1"/>
  <c r="P275" i="1"/>
  <c r="P274" i="1"/>
  <c r="P273" i="1"/>
  <c r="P272" i="1"/>
  <c r="P271" i="1"/>
  <c r="P320" i="1"/>
  <c r="M320" i="1"/>
  <c r="P209" i="1"/>
  <c r="M209" i="1"/>
  <c r="M263" i="1"/>
  <c r="P263" i="1"/>
  <c r="Q158" i="1"/>
  <c r="O158" i="1"/>
  <c r="N158" i="1"/>
  <c r="R158" i="1"/>
  <c r="M167" i="1"/>
  <c r="P167" i="1"/>
  <c r="L318" i="1" l="1"/>
  <c r="L15" i="1"/>
  <c r="L16" i="1"/>
  <c r="L17" i="1"/>
  <c r="L14" i="1"/>
  <c r="L13" i="1"/>
  <c r="L237" i="1"/>
  <c r="L255" i="1"/>
  <c r="L236" i="1"/>
  <c r="L204" i="1"/>
  <c r="L203" i="1"/>
  <c r="L201" i="1"/>
  <c r="L205" i="1"/>
  <c r="L238" i="1"/>
  <c r="L242" i="1"/>
  <c r="L235" i="1"/>
  <c r="L239" i="1"/>
  <c r="L202" i="1"/>
  <c r="L241" i="1"/>
  <c r="L240" i="1"/>
  <c r="L243" i="1"/>
  <c r="L276" i="1"/>
  <c r="L273" i="1"/>
  <c r="L277" i="1"/>
  <c r="L272" i="1"/>
  <c r="L274" i="1"/>
  <c r="L278" i="1"/>
  <c r="L275" i="1"/>
  <c r="L279" i="1"/>
  <c r="L209" i="1"/>
  <c r="L320" i="1"/>
  <c r="L167" i="1"/>
  <c r="P306" i="1"/>
  <c r="M306" i="1"/>
  <c r="L306" i="1" l="1"/>
  <c r="M118" i="1" l="1"/>
  <c r="M117" i="1"/>
  <c r="M115" i="1"/>
  <c r="P118" i="1"/>
  <c r="P117" i="1"/>
  <c r="P115" i="1"/>
  <c r="M116" i="1"/>
  <c r="P116" i="1"/>
  <c r="M265" i="1"/>
  <c r="P265" i="1"/>
  <c r="M99" i="1"/>
  <c r="P99" i="1"/>
  <c r="Q258" i="1"/>
  <c r="Q44" i="1"/>
  <c r="O44" i="1"/>
  <c r="N44" i="1"/>
  <c r="R44" i="1"/>
  <c r="P49" i="1"/>
  <c r="M49" i="1"/>
  <c r="L263" i="1" l="1"/>
  <c r="L265" i="1"/>
  <c r="L49" i="1"/>
  <c r="P323" i="1"/>
  <c r="M323" i="1"/>
  <c r="P267" i="1"/>
  <c r="M267" i="1"/>
  <c r="T281" i="1"/>
  <c r="T269" i="1"/>
  <c r="T220" i="1"/>
  <c r="T177" i="1"/>
  <c r="T169" i="1"/>
  <c r="T121" i="1"/>
  <c r="T114" i="1"/>
  <c r="P309" i="1"/>
  <c r="M309" i="1"/>
  <c r="P78" i="1"/>
  <c r="M78" i="1"/>
  <c r="M82" i="1"/>
  <c r="M81" i="1"/>
  <c r="M80" i="1"/>
  <c r="M79" i="1"/>
  <c r="M77" i="1"/>
  <c r="M76" i="1"/>
  <c r="M75" i="1"/>
  <c r="P82" i="1"/>
  <c r="P81" i="1"/>
  <c r="P80" i="1"/>
  <c r="P79" i="1"/>
  <c r="P77" i="1"/>
  <c r="P76" i="1"/>
  <c r="P75" i="1"/>
  <c r="T45" i="1"/>
  <c r="L323" i="1" l="1"/>
  <c r="L267" i="1"/>
  <c r="L75" i="1"/>
  <c r="L80" i="1"/>
  <c r="L309" i="1"/>
  <c r="L76" i="1"/>
  <c r="L81" i="1"/>
  <c r="L79" i="1"/>
  <c r="L77" i="1"/>
  <c r="L82" i="1"/>
  <c r="L78" i="1"/>
  <c r="M308" i="1" l="1"/>
  <c r="P308" i="1"/>
  <c r="M183" i="1"/>
  <c r="M182" i="1"/>
  <c r="M181" i="1"/>
  <c r="M180" i="1"/>
  <c r="M179" i="1"/>
  <c r="P183" i="1"/>
  <c r="P182" i="1"/>
  <c r="P181" i="1"/>
  <c r="P180" i="1"/>
  <c r="P179" i="1"/>
  <c r="Q198" i="1"/>
  <c r="O198" i="1"/>
  <c r="N198" i="1"/>
  <c r="Q244" i="1"/>
  <c r="O244" i="1"/>
  <c r="N244" i="1"/>
  <c r="Q219" i="1"/>
  <c r="O219" i="1"/>
  <c r="N219" i="1"/>
  <c r="R244" i="1"/>
  <c r="AC227" i="1"/>
  <c r="AC223" i="1"/>
  <c r="Q206" i="1"/>
  <c r="O206" i="1"/>
  <c r="N206" i="1"/>
  <c r="R206" i="1"/>
  <c r="Q176" i="1"/>
  <c r="O176" i="1"/>
  <c r="N176" i="1"/>
  <c r="R176" i="1"/>
  <c r="M322" i="1"/>
  <c r="M321" i="1"/>
  <c r="M319" i="1"/>
  <c r="M317" i="1"/>
  <c r="M316" i="1"/>
  <c r="M315" i="1"/>
  <c r="M314" i="1"/>
  <c r="M307" i="1"/>
  <c r="M305" i="1"/>
  <c r="M304" i="1"/>
  <c r="M301" i="1"/>
  <c r="M300" i="1"/>
  <c r="M299" i="1"/>
  <c r="M298" i="1"/>
  <c r="M297" i="1"/>
  <c r="M296" i="1"/>
  <c r="P322" i="1"/>
  <c r="P321" i="1"/>
  <c r="P319" i="1"/>
  <c r="P317" i="1"/>
  <c r="P316" i="1"/>
  <c r="P315" i="1"/>
  <c r="P314" i="1"/>
  <c r="P307" i="1"/>
  <c r="P305" i="1"/>
  <c r="P304" i="1"/>
  <c r="P301" i="1"/>
  <c r="P300" i="1"/>
  <c r="P299" i="1"/>
  <c r="P298" i="1"/>
  <c r="P297" i="1"/>
  <c r="P296" i="1"/>
  <c r="M291" i="1"/>
  <c r="M290" i="1"/>
  <c r="M289" i="1"/>
  <c r="M288" i="1"/>
  <c r="M287" i="1"/>
  <c r="M286" i="1"/>
  <c r="M285" i="1"/>
  <c r="M284" i="1"/>
  <c r="M283" i="1"/>
  <c r="P291" i="1"/>
  <c r="P290" i="1"/>
  <c r="P289" i="1"/>
  <c r="P288" i="1"/>
  <c r="P287" i="1"/>
  <c r="P286" i="1"/>
  <c r="P285" i="1"/>
  <c r="P284" i="1"/>
  <c r="P283" i="1"/>
  <c r="M271" i="1"/>
  <c r="M266" i="1"/>
  <c r="M264" i="1"/>
  <c r="M262" i="1"/>
  <c r="M261" i="1"/>
  <c r="P266" i="1"/>
  <c r="P264" i="1"/>
  <c r="P262" i="1"/>
  <c r="P261" i="1"/>
  <c r="R258" i="1"/>
  <c r="M257" i="1"/>
  <c r="M256" i="1"/>
  <c r="M254" i="1"/>
  <c r="M253" i="1"/>
  <c r="M252" i="1"/>
  <c r="M251" i="1"/>
  <c r="M250" i="1"/>
  <c r="P257" i="1"/>
  <c r="P256" i="1"/>
  <c r="P254" i="1"/>
  <c r="P253" i="1"/>
  <c r="P252" i="1"/>
  <c r="P251" i="1"/>
  <c r="P250" i="1"/>
  <c r="P249" i="1"/>
  <c r="P248" i="1"/>
  <c r="P247" i="1"/>
  <c r="M218" i="1"/>
  <c r="M217" i="1"/>
  <c r="M216" i="1"/>
  <c r="M215" i="1"/>
  <c r="M214" i="1"/>
  <c r="M213" i="1"/>
  <c r="M212" i="1"/>
  <c r="M211" i="1"/>
  <c r="M210" i="1"/>
  <c r="P218" i="1"/>
  <c r="P217" i="1"/>
  <c r="P216" i="1"/>
  <c r="P215" i="1"/>
  <c r="P214" i="1"/>
  <c r="P213" i="1"/>
  <c r="P212" i="1"/>
  <c r="P211" i="1"/>
  <c r="P210" i="1"/>
  <c r="M173" i="1"/>
  <c r="M172" i="1"/>
  <c r="M171" i="1"/>
  <c r="P173" i="1"/>
  <c r="P172" i="1"/>
  <c r="P171" i="1"/>
  <c r="M166" i="1"/>
  <c r="M165" i="1"/>
  <c r="M164" i="1"/>
  <c r="M163" i="1"/>
  <c r="M162" i="1"/>
  <c r="M161" i="1"/>
  <c r="P166" i="1"/>
  <c r="P165" i="1"/>
  <c r="P164" i="1"/>
  <c r="P163" i="1"/>
  <c r="P162" i="1"/>
  <c r="P161" i="1"/>
  <c r="M157" i="1"/>
  <c r="M156" i="1"/>
  <c r="M155" i="1"/>
  <c r="M154" i="1"/>
  <c r="M153" i="1"/>
  <c r="M152" i="1"/>
  <c r="P157" i="1"/>
  <c r="P156" i="1"/>
  <c r="P155" i="1"/>
  <c r="P154" i="1"/>
  <c r="P153" i="1"/>
  <c r="P152" i="1"/>
  <c r="M148" i="1"/>
  <c r="M147" i="1"/>
  <c r="M146" i="1"/>
  <c r="M144" i="1"/>
  <c r="M143" i="1"/>
  <c r="M142" i="1"/>
  <c r="M141" i="1"/>
  <c r="M140" i="1"/>
  <c r="M139" i="1"/>
  <c r="P148" i="1"/>
  <c r="P147" i="1"/>
  <c r="P146" i="1"/>
  <c r="P144" i="1"/>
  <c r="P143" i="1"/>
  <c r="P142" i="1"/>
  <c r="P141" i="1"/>
  <c r="P140" i="1"/>
  <c r="P139" i="1"/>
  <c r="M126" i="1"/>
  <c r="M124" i="1"/>
  <c r="M123" i="1"/>
  <c r="P126" i="1"/>
  <c r="P124" i="1"/>
  <c r="P123" i="1"/>
  <c r="M230" i="1"/>
  <c r="M229" i="1"/>
  <c r="M228" i="1"/>
  <c r="M227" i="1"/>
  <c r="M226" i="1"/>
  <c r="M225" i="1"/>
  <c r="M224" i="1"/>
  <c r="M223" i="1"/>
  <c r="M222" i="1"/>
  <c r="P230" i="1"/>
  <c r="P229" i="1"/>
  <c r="P228" i="1"/>
  <c r="P227" i="1"/>
  <c r="P226" i="1"/>
  <c r="P225" i="1"/>
  <c r="P224" i="1"/>
  <c r="P223" i="1"/>
  <c r="P222" i="1"/>
  <c r="P197" i="1"/>
  <c r="P196" i="1"/>
  <c r="P195" i="1"/>
  <c r="P194" i="1"/>
  <c r="P193" i="1"/>
  <c r="P192" i="1"/>
  <c r="P191" i="1"/>
  <c r="P190" i="1"/>
  <c r="P189" i="1"/>
  <c r="P188" i="1"/>
  <c r="M135" i="1"/>
  <c r="M134" i="1"/>
  <c r="M133" i="1"/>
  <c r="M132" i="1"/>
  <c r="M131" i="1"/>
  <c r="M130" i="1"/>
  <c r="P135" i="1"/>
  <c r="P134" i="1"/>
  <c r="P133" i="1"/>
  <c r="P132" i="1"/>
  <c r="P131" i="1"/>
  <c r="P130" i="1"/>
  <c r="M112" i="1"/>
  <c r="M111" i="1"/>
  <c r="M110" i="1"/>
  <c r="M109" i="1"/>
  <c r="M108" i="1"/>
  <c r="M107" i="1"/>
  <c r="P112" i="1"/>
  <c r="P111" i="1"/>
  <c r="P110" i="1"/>
  <c r="P109" i="1"/>
  <c r="P108" i="1"/>
  <c r="P107" i="1"/>
  <c r="M103" i="1"/>
  <c r="M102" i="1"/>
  <c r="M101" i="1"/>
  <c r="M100" i="1"/>
  <c r="M98" i="1"/>
  <c r="M97" i="1"/>
  <c r="M96" i="1"/>
  <c r="M95" i="1"/>
  <c r="P103" i="1"/>
  <c r="P102" i="1"/>
  <c r="P101" i="1"/>
  <c r="P100" i="1"/>
  <c r="P98" i="1"/>
  <c r="P97" i="1"/>
  <c r="P96" i="1"/>
  <c r="P95" i="1"/>
  <c r="M91" i="1"/>
  <c r="M90" i="1"/>
  <c r="M89" i="1"/>
  <c r="M88" i="1"/>
  <c r="M87" i="1"/>
  <c r="M86" i="1"/>
  <c r="P91" i="1"/>
  <c r="P90" i="1"/>
  <c r="P89" i="1"/>
  <c r="P88" i="1"/>
  <c r="P87" i="1"/>
  <c r="P86" i="1"/>
  <c r="M71" i="1"/>
  <c r="M70" i="1"/>
  <c r="M69" i="1"/>
  <c r="M68" i="1"/>
  <c r="M67" i="1"/>
  <c r="M66" i="1"/>
  <c r="P71" i="1"/>
  <c r="P70" i="1"/>
  <c r="P69" i="1"/>
  <c r="P68" i="1"/>
  <c r="P67" i="1"/>
  <c r="P66" i="1"/>
  <c r="M62" i="1"/>
  <c r="M61" i="1"/>
  <c r="M60" i="1"/>
  <c r="M59" i="1"/>
  <c r="M58" i="1"/>
  <c r="P62" i="1"/>
  <c r="P61" i="1"/>
  <c r="P60" i="1"/>
  <c r="P59" i="1"/>
  <c r="P58" i="1"/>
  <c r="M48" i="1"/>
  <c r="M47" i="1"/>
  <c r="P48" i="1"/>
  <c r="P47" i="1"/>
  <c r="M43" i="1"/>
  <c r="M42" i="1"/>
  <c r="M41" i="1"/>
  <c r="P43" i="1"/>
  <c r="P42" i="1"/>
  <c r="P41" i="1"/>
  <c r="M23" i="1"/>
  <c r="M22" i="1"/>
  <c r="M21" i="1"/>
  <c r="P23" i="1"/>
  <c r="P22" i="1"/>
  <c r="P21" i="1"/>
  <c r="T313" i="1"/>
  <c r="T312" i="1" s="1"/>
  <c r="R312" i="1"/>
  <c r="Q312" i="1"/>
  <c r="O312" i="1"/>
  <c r="N312" i="1"/>
  <c r="R31" i="1"/>
  <c r="Q31" i="1"/>
  <c r="O31" i="1"/>
  <c r="N31" i="1"/>
  <c r="R168" i="1"/>
  <c r="Q168" i="1"/>
  <c r="O168" i="1"/>
  <c r="N168" i="1"/>
  <c r="L181" i="1" l="1"/>
  <c r="L182" i="1"/>
  <c r="L179" i="1"/>
  <c r="L180" i="1"/>
  <c r="L183" i="1"/>
  <c r="L264" i="1"/>
  <c r="P312" i="1"/>
  <c r="L262" i="1"/>
  <c r="M312" i="1"/>
  <c r="L286" i="1"/>
  <c r="L289" i="1"/>
  <c r="L300" i="1"/>
  <c r="L304" i="1"/>
  <c r="L314" i="1"/>
  <c r="L297" i="1"/>
  <c r="L299" i="1"/>
  <c r="L308" i="1"/>
  <c r="L319" i="1"/>
  <c r="L298" i="1"/>
  <c r="L301" i="1"/>
  <c r="L305" i="1"/>
  <c r="L315" i="1"/>
  <c r="L317" i="1"/>
  <c r="L296" i="1"/>
  <c r="L307" i="1"/>
  <c r="L316" i="1"/>
  <c r="L321" i="1"/>
  <c r="L322" i="1"/>
  <c r="L266" i="1"/>
  <c r="L284" i="1"/>
  <c r="L288" i="1"/>
  <c r="L271" i="1"/>
  <c r="L261" i="1"/>
  <c r="L285" i="1"/>
  <c r="L283" i="1"/>
  <c r="L287" i="1"/>
  <c r="L290" i="1"/>
  <c r="L291" i="1"/>
  <c r="L254" i="1"/>
  <c r="L123" i="1"/>
  <c r="L140" i="1"/>
  <c r="L144" i="1"/>
  <c r="L148" i="1"/>
  <c r="L153" i="1"/>
  <c r="L157" i="1"/>
  <c r="L161" i="1"/>
  <c r="L165" i="1"/>
  <c r="L173" i="1"/>
  <c r="L213" i="1"/>
  <c r="L217" i="1"/>
  <c r="L211" i="1"/>
  <c r="L215" i="1"/>
  <c r="L99" i="1"/>
  <c r="L252" i="1"/>
  <c r="L256" i="1"/>
  <c r="L250" i="1"/>
  <c r="L257" i="1"/>
  <c r="L253" i="1"/>
  <c r="L141" i="1"/>
  <c r="L212" i="1"/>
  <c r="L216" i="1"/>
  <c r="L210" i="1"/>
  <c r="L214" i="1"/>
  <c r="L218" i="1"/>
  <c r="L251" i="1"/>
  <c r="L116" i="1"/>
  <c r="L124" i="1"/>
  <c r="L152" i="1"/>
  <c r="L156" i="1"/>
  <c r="L132" i="1"/>
  <c r="L130" i="1"/>
  <c r="L171" i="1"/>
  <c r="L23" i="1"/>
  <c r="L154" i="1"/>
  <c r="L162" i="1"/>
  <c r="L166" i="1"/>
  <c r="L126" i="1"/>
  <c r="L142" i="1"/>
  <c r="L146" i="1"/>
  <c r="L155" i="1"/>
  <c r="L139" i="1"/>
  <c r="L143" i="1"/>
  <c r="L147" i="1"/>
  <c r="L163" i="1"/>
  <c r="L164" i="1"/>
  <c r="L22" i="1"/>
  <c r="L98" i="1"/>
  <c r="L102" i="1"/>
  <c r="L131" i="1"/>
  <c r="L135" i="1"/>
  <c r="L133" i="1"/>
  <c r="L60" i="1"/>
  <c r="L117" i="1"/>
  <c r="L134" i="1"/>
  <c r="L225" i="1"/>
  <c r="L229" i="1"/>
  <c r="L172" i="1"/>
  <c r="L95" i="1"/>
  <c r="L100" i="1"/>
  <c r="L103" i="1"/>
  <c r="L118" i="1"/>
  <c r="L222" i="1"/>
  <c r="AC222" i="1" s="1"/>
  <c r="L226" i="1"/>
  <c r="L230" i="1"/>
  <c r="L42" i="1"/>
  <c r="L47" i="1"/>
  <c r="L96" i="1"/>
  <c r="L101" i="1"/>
  <c r="L109" i="1"/>
  <c r="L107" i="1"/>
  <c r="L111" i="1"/>
  <c r="L115" i="1"/>
  <c r="L223" i="1"/>
  <c r="L227" i="1"/>
  <c r="L43" i="1"/>
  <c r="L97" i="1"/>
  <c r="L110" i="1"/>
  <c r="L108" i="1"/>
  <c r="L112" i="1"/>
  <c r="L224" i="1"/>
  <c r="L228" i="1"/>
  <c r="L68" i="1"/>
  <c r="L70" i="1"/>
  <c r="L66" i="1"/>
  <c r="L58" i="1"/>
  <c r="L62" i="1"/>
  <c r="L21" i="1"/>
  <c r="L59" i="1"/>
  <c r="L48" i="1"/>
  <c r="L88" i="1"/>
  <c r="L86" i="1"/>
  <c r="L90" i="1"/>
  <c r="L41" i="1"/>
  <c r="L61" i="1"/>
  <c r="L67" i="1"/>
  <c r="L71" i="1"/>
  <c r="L69" i="1"/>
  <c r="L89" i="1"/>
  <c r="L87" i="1"/>
  <c r="L91" i="1"/>
  <c r="L312" i="1" l="1"/>
  <c r="Q268" i="1"/>
  <c r="O268" i="1"/>
  <c r="N268" i="1"/>
  <c r="R268" i="1"/>
  <c r="Q231" i="1"/>
  <c r="O231" i="1"/>
  <c r="N231" i="1"/>
  <c r="R231" i="1"/>
  <c r="M197" i="1"/>
  <c r="M196" i="1"/>
  <c r="M195" i="1"/>
  <c r="M194" i="1"/>
  <c r="M193" i="1"/>
  <c r="M192" i="1"/>
  <c r="M191" i="1"/>
  <c r="M190" i="1"/>
  <c r="M189" i="1"/>
  <c r="M188" i="1"/>
  <c r="L313" i="1" l="1"/>
  <c r="S313" i="1" s="1"/>
  <c r="S312" i="1"/>
  <c r="L188" i="1"/>
  <c r="L192" i="1"/>
  <c r="L190" i="1"/>
  <c r="L194" i="1"/>
  <c r="L191" i="1"/>
  <c r="L196" i="1"/>
  <c r="L189" i="1"/>
  <c r="L193" i="1"/>
  <c r="L197" i="1"/>
  <c r="L195" i="1"/>
  <c r="M248" i="1" l="1"/>
  <c r="T52" i="1"/>
  <c r="T39" i="1"/>
  <c r="L248" i="1" l="1"/>
  <c r="M234" i="1"/>
  <c r="M231" i="1" s="1"/>
  <c r="P234" i="1"/>
  <c r="P231" i="1" s="1"/>
  <c r="M249" i="1" l="1"/>
  <c r="M247" i="1"/>
  <c r="P282" i="1" l="1"/>
  <c r="M282" i="1" l="1"/>
  <c r="L249" i="1" l="1"/>
  <c r="R293" i="1" l="1"/>
  <c r="Q293" i="1"/>
  <c r="O293" i="1"/>
  <c r="N293" i="1"/>
  <c r="P170" i="1" l="1"/>
  <c r="M170" i="1"/>
  <c r="M168" i="1" l="1"/>
  <c r="P168" i="1"/>
  <c r="L247" i="1" l="1"/>
  <c r="M246" i="1"/>
  <c r="M244" i="1" s="1"/>
  <c r="P246" i="1"/>
  <c r="P244" i="1" s="1"/>
  <c r="M37" i="1"/>
  <c r="M36" i="1"/>
  <c r="M35" i="1"/>
  <c r="M34" i="1"/>
  <c r="P37" i="1"/>
  <c r="P36" i="1"/>
  <c r="P35" i="1"/>
  <c r="P34" i="1"/>
  <c r="L170" i="1" l="1"/>
  <c r="L168" i="1" l="1"/>
  <c r="P208" i="1"/>
  <c r="P206" i="1" s="1"/>
  <c r="M208" i="1"/>
  <c r="M206" i="1" s="1"/>
  <c r="L282" i="1" l="1"/>
  <c r="R219" i="1" l="1"/>
  <c r="M221" i="1"/>
  <c r="M219" i="1" s="1"/>
  <c r="P221" i="1"/>
  <c r="P219" i="1" s="1"/>
  <c r="R120" i="1" l="1"/>
  <c r="Q120" i="1"/>
  <c r="O120" i="1"/>
  <c r="N120" i="1"/>
  <c r="P30" i="1" l="1"/>
  <c r="P29" i="1"/>
  <c r="P28" i="1"/>
  <c r="P27" i="1"/>
  <c r="M30" i="1"/>
  <c r="R92" i="1" l="1"/>
  <c r="Q92" i="1"/>
  <c r="O92" i="1"/>
  <c r="N92" i="1"/>
  <c r="M122" i="1" l="1"/>
  <c r="P122" i="1"/>
  <c r="P120" i="1" s="1"/>
  <c r="M120" i="1" l="1"/>
  <c r="L122" i="1"/>
  <c r="M270" i="1"/>
  <c r="M268" i="1" s="1"/>
  <c r="P270" i="1"/>
  <c r="P268" i="1" s="1"/>
  <c r="AB216" i="1" l="1"/>
  <c r="AA216" i="1"/>
  <c r="AC215" i="1"/>
  <c r="AA215" i="1"/>
  <c r="AB212" i="1"/>
  <c r="AB210" i="1"/>
  <c r="AA210" i="1"/>
  <c r="AB208" i="1"/>
  <c r="AA208" i="1"/>
  <c r="T207" i="1"/>
  <c r="T206" i="1" s="1"/>
  <c r="L208" i="1" l="1"/>
  <c r="L246" i="1"/>
  <c r="AB215" i="1"/>
  <c r="AE208" i="1" s="1"/>
  <c r="AH208" i="1" s="1"/>
  <c r="AA212" i="1"/>
  <c r="AD208" i="1" s="1"/>
  <c r="AG208" i="1" s="1"/>
  <c r="AC216" i="1"/>
  <c r="AC212" i="1"/>
  <c r="AC208" i="1"/>
  <c r="AC210" i="1"/>
  <c r="R136" i="1"/>
  <c r="Q136" i="1"/>
  <c r="O136" i="1"/>
  <c r="N136" i="1"/>
  <c r="AC115" i="1"/>
  <c r="AB115" i="1"/>
  <c r="AA115" i="1"/>
  <c r="R113" i="1"/>
  <c r="Q113" i="1"/>
  <c r="O113" i="1"/>
  <c r="N113" i="1"/>
  <c r="AF208" i="1" l="1"/>
  <c r="AI208" i="1" s="1"/>
  <c r="P40" i="1" l="1"/>
  <c r="M40" i="1"/>
  <c r="P178" i="1"/>
  <c r="P176" i="1" s="1"/>
  <c r="M178" i="1"/>
  <c r="M176" i="1" s="1"/>
  <c r="M65" i="1"/>
  <c r="P65" i="1"/>
  <c r="L40" i="1" l="1"/>
  <c r="L178" i="1"/>
  <c r="L176" i="1" s="1"/>
  <c r="L65" i="1"/>
  <c r="AC288" i="1" l="1"/>
  <c r="AB288" i="1"/>
  <c r="AA288" i="1"/>
  <c r="AC283" i="1"/>
  <c r="AB283" i="1"/>
  <c r="AA283" i="1"/>
  <c r="AC282" i="1"/>
  <c r="AB282" i="1"/>
  <c r="AA282" i="1"/>
  <c r="AF282" i="1" l="1"/>
  <c r="AI282" i="1" s="1"/>
  <c r="AD282" i="1"/>
  <c r="AG282" i="1" s="1"/>
  <c r="AE282" i="1"/>
  <c r="AH282" i="1" s="1"/>
  <c r="P295" i="1" l="1"/>
  <c r="P293" i="1" s="1"/>
  <c r="R149" i="1" l="1"/>
  <c r="Q149" i="1"/>
  <c r="O149" i="1"/>
  <c r="N149" i="1"/>
  <c r="R127" i="1"/>
  <c r="Q127" i="1"/>
  <c r="O127" i="1"/>
  <c r="N127" i="1"/>
  <c r="P106" i="1"/>
  <c r="M106" i="1"/>
  <c r="R83" i="1"/>
  <c r="Q83" i="1"/>
  <c r="O83" i="1"/>
  <c r="N83" i="1"/>
  <c r="R72" i="1"/>
  <c r="Q72" i="1"/>
  <c r="O72" i="1"/>
  <c r="N72" i="1"/>
  <c r="M74" i="1"/>
  <c r="R55" i="1"/>
  <c r="Q55" i="1"/>
  <c r="O55" i="1"/>
  <c r="N55" i="1"/>
  <c r="P54" i="1"/>
  <c r="M54" i="1"/>
  <c r="P26" i="1"/>
  <c r="M29" i="1"/>
  <c r="M28" i="1"/>
  <c r="M27" i="1"/>
  <c r="M26" i="1"/>
  <c r="P85" i="1" l="1"/>
  <c r="P83" i="1" s="1"/>
  <c r="M85" i="1"/>
  <c r="R10" i="1" l="1"/>
  <c r="Q10" i="1"/>
  <c r="O10" i="1"/>
  <c r="N10" i="1"/>
  <c r="R104" i="1" l="1"/>
  <c r="Q104" i="1"/>
  <c r="O104" i="1"/>
  <c r="N104" i="1"/>
  <c r="R51" i="1"/>
  <c r="Q51" i="1"/>
  <c r="O51" i="1"/>
  <c r="N51" i="1"/>
  <c r="Q38" i="1"/>
  <c r="O38" i="1"/>
  <c r="N38" i="1"/>
  <c r="R38" i="1"/>
  <c r="R24" i="1"/>
  <c r="Q24" i="1"/>
  <c r="O24" i="1"/>
  <c r="N24" i="1"/>
  <c r="M295" i="1" l="1"/>
  <c r="M293" i="1" s="1"/>
  <c r="M138" i="1" l="1"/>
  <c r="P138" i="1"/>
  <c r="P136" i="1" s="1"/>
  <c r="M136" i="1" l="1"/>
  <c r="L138" i="1"/>
  <c r="P104" i="1"/>
  <c r="L106" i="1"/>
  <c r="R198" i="1" l="1"/>
  <c r="P12" i="1" l="1"/>
  <c r="P10" i="1" s="1"/>
  <c r="M12" i="1"/>
  <c r="T11" i="1"/>
  <c r="T10" i="1" s="1"/>
  <c r="AC108" i="1"/>
  <c r="AB108" i="1"/>
  <c r="AA108" i="1"/>
  <c r="AC106" i="1"/>
  <c r="AB106" i="1"/>
  <c r="AA106" i="1"/>
  <c r="T105" i="1"/>
  <c r="T104" i="1" s="1"/>
  <c r="M10" i="1" l="1"/>
  <c r="L12" i="1"/>
  <c r="AA12" i="1" s="1"/>
  <c r="AD12" i="1" s="1"/>
  <c r="AG12" i="1" s="1"/>
  <c r="AE106" i="1"/>
  <c r="AH106" i="1" s="1"/>
  <c r="AF106" i="1"/>
  <c r="AI106" i="1" s="1"/>
  <c r="AD106" i="1"/>
  <c r="AG106" i="1" s="1"/>
  <c r="AB12" i="1" l="1"/>
  <c r="AE12" i="1" s="1"/>
  <c r="AH12" i="1" s="1"/>
  <c r="AC12" i="1"/>
  <c r="AF12" i="1" s="1"/>
  <c r="AI12" i="1" s="1"/>
  <c r="AC100" i="1" l="1"/>
  <c r="AB100" i="1"/>
  <c r="AB94" i="1"/>
  <c r="P94" i="1"/>
  <c r="P92" i="1" s="1"/>
  <c r="M94" i="1"/>
  <c r="M92" i="1" s="1"/>
  <c r="T93" i="1"/>
  <c r="T92" i="1" s="1"/>
  <c r="L94" i="1" l="1"/>
  <c r="AA100" i="1"/>
  <c r="L92" i="1" l="1"/>
  <c r="AC95" i="1"/>
  <c r="AA94" i="1"/>
  <c r="AC94" i="1"/>
  <c r="AB95" i="1"/>
  <c r="AA95" i="1"/>
  <c r="L295" i="1" l="1"/>
  <c r="AB70" i="1" l="1"/>
  <c r="AA70" i="1"/>
  <c r="AC66" i="1"/>
  <c r="AA66" i="1"/>
  <c r="AC65" i="1"/>
  <c r="AB65" i="1"/>
  <c r="AA65" i="1"/>
  <c r="T64" i="1"/>
  <c r="T63" i="1" s="1"/>
  <c r="AC70" i="1" l="1"/>
  <c r="AD65" i="1"/>
  <c r="AG65" i="1" s="1"/>
  <c r="AB66" i="1"/>
  <c r="AE65" i="1" s="1"/>
  <c r="AH65" i="1" s="1"/>
  <c r="AF65" i="1" l="1"/>
  <c r="AI65" i="1" s="1"/>
  <c r="AC55" i="1" l="1"/>
  <c r="AB55" i="1"/>
  <c r="AA55" i="1"/>
  <c r="AC53" i="1"/>
  <c r="AB53" i="1"/>
  <c r="AA53" i="1"/>
  <c r="P53" i="1"/>
  <c r="M53" i="1"/>
  <c r="AC50" i="1"/>
  <c r="AB50" i="1"/>
  <c r="AA50" i="1"/>
  <c r="AC46" i="1"/>
  <c r="AB46" i="1"/>
  <c r="AA46" i="1"/>
  <c r="P46" i="1"/>
  <c r="P44" i="1" s="1"/>
  <c r="M46" i="1"/>
  <c r="M44" i="1" s="1"/>
  <c r="T44" i="1"/>
  <c r="P38" i="1" l="1"/>
  <c r="P51" i="1"/>
  <c r="M51" i="1"/>
  <c r="L120" i="1"/>
  <c r="L54" i="1"/>
  <c r="L38" i="1"/>
  <c r="L46" i="1"/>
  <c r="L44" i="1" s="1"/>
  <c r="L53" i="1"/>
  <c r="P160" i="1"/>
  <c r="P158" i="1" s="1"/>
  <c r="M160" i="1"/>
  <c r="M158" i="1" s="1"/>
  <c r="P151" i="1"/>
  <c r="P149" i="1" s="1"/>
  <c r="M151" i="1"/>
  <c r="M149" i="1" l="1"/>
  <c r="L51" i="1"/>
  <c r="L160" i="1"/>
  <c r="L158" i="1" s="1"/>
  <c r="L151" i="1"/>
  <c r="AB98" i="1" l="1"/>
  <c r="AE94" i="1" s="1"/>
  <c r="AH94" i="1" s="1"/>
  <c r="L149" i="1"/>
  <c r="AC98" i="1"/>
  <c r="AF94" i="1" s="1"/>
  <c r="AI94" i="1" s="1"/>
  <c r="AA98" i="1"/>
  <c r="AD94" i="1" s="1"/>
  <c r="AG94" i="1" s="1"/>
  <c r="L37" i="1" l="1"/>
  <c r="L45" i="1" l="1"/>
  <c r="S45" i="1" s="1"/>
  <c r="S44" i="1"/>
  <c r="L270" i="1" l="1"/>
  <c r="L268" i="1" s="1"/>
  <c r="M57" i="1" l="1"/>
  <c r="AC57" i="1"/>
  <c r="AB57" i="1"/>
  <c r="AA57" i="1"/>
  <c r="P57" i="1"/>
  <c r="P55" i="1" s="1"/>
  <c r="T56" i="1"/>
  <c r="T55" i="1" s="1"/>
  <c r="L57" i="1" l="1"/>
  <c r="M55" i="1"/>
  <c r="L55" i="1" l="1"/>
  <c r="S55" i="1" s="1"/>
  <c r="T294" i="1"/>
  <c r="T293" i="1" s="1"/>
  <c r="M104" i="1" l="1"/>
  <c r="L56" i="1"/>
  <c r="S56" i="1" s="1"/>
  <c r="L52" i="1"/>
  <c r="S52" i="1" s="1"/>
  <c r="S51" i="1"/>
  <c r="L63" i="1"/>
  <c r="L36" i="1"/>
  <c r="L136" i="1"/>
  <c r="L28" i="1"/>
  <c r="L104" i="1" l="1"/>
  <c r="S104" i="1" s="1"/>
  <c r="L64" i="1"/>
  <c r="S64" i="1" s="1"/>
  <c r="S63" i="1"/>
  <c r="L105" i="1" l="1"/>
  <c r="S105" i="1" s="1"/>
  <c r="L85" i="1"/>
  <c r="T245" i="1" l="1"/>
  <c r="T244" i="1" s="1"/>
  <c r="L244" i="1" l="1"/>
  <c r="L10" i="1" l="1"/>
  <c r="T150" i="1" l="1"/>
  <c r="T19" i="1"/>
  <c r="AC34" i="1" l="1"/>
  <c r="AB34" i="1"/>
  <c r="AB33" i="1"/>
  <c r="AB27" i="1"/>
  <c r="AB29" i="1"/>
  <c r="AB30" i="1"/>
  <c r="AA27" i="1"/>
  <c r="AA29" i="1"/>
  <c r="AA30" i="1"/>
  <c r="AC21" i="1"/>
  <c r="AC23" i="1"/>
  <c r="AB21" i="1"/>
  <c r="AB23" i="1"/>
  <c r="M72" i="1"/>
  <c r="P74" i="1"/>
  <c r="P72" i="1" s="1"/>
  <c r="P33" i="1"/>
  <c r="P31" i="1" s="1"/>
  <c r="M33" i="1"/>
  <c r="M31" i="1" s="1"/>
  <c r="L34" i="1" l="1"/>
  <c r="L33" i="1"/>
  <c r="L35" i="1"/>
  <c r="AA34" i="1" s="1"/>
  <c r="L31" i="1" l="1"/>
  <c r="AC33" i="1"/>
  <c r="AA33" i="1"/>
  <c r="P260" i="1"/>
  <c r="M260" i="1"/>
  <c r="AA86" i="1"/>
  <c r="T84" i="1"/>
  <c r="T83" i="1" s="1"/>
  <c r="L260" i="1" l="1"/>
  <c r="L258" i="1" s="1"/>
  <c r="L206" i="1"/>
  <c r="L29" i="1"/>
  <c r="AC29" i="1" s="1"/>
  <c r="L27" i="1"/>
  <c r="AC27" i="1" s="1"/>
  <c r="L30" i="1"/>
  <c r="AC30" i="1" s="1"/>
  <c r="AA23" i="1"/>
  <c r="M83" i="1"/>
  <c r="AB86" i="1" l="1"/>
  <c r="AC86" i="1"/>
  <c r="AB85" i="1"/>
  <c r="L83" i="1"/>
  <c r="S83" i="1" s="1"/>
  <c r="AC85" i="1"/>
  <c r="AA85" i="1"/>
  <c r="AD85" i="1" s="1"/>
  <c r="AG85" i="1" s="1"/>
  <c r="AF85" i="1" l="1"/>
  <c r="AI85" i="1" s="1"/>
  <c r="AE85" i="1"/>
  <c r="AH85" i="1" s="1"/>
  <c r="L84" i="1"/>
  <c r="S84" i="1" s="1"/>
  <c r="AC40" i="1" l="1"/>
  <c r="AC122" i="1"/>
  <c r="AC74" i="1"/>
  <c r="AC82" i="1"/>
  <c r="AC129" i="1"/>
  <c r="AC132" i="1"/>
  <c r="AC135" i="1"/>
  <c r="AC151" i="1"/>
  <c r="AC153" i="1"/>
  <c r="AC157" i="1"/>
  <c r="AC160" i="1"/>
  <c r="AC163" i="1"/>
  <c r="AC170" i="1"/>
  <c r="AC172" i="1"/>
  <c r="AC173" i="1"/>
  <c r="AC178" i="1"/>
  <c r="AC179" i="1"/>
  <c r="AC188" i="1"/>
  <c r="AC189" i="1"/>
  <c r="AC190" i="1"/>
  <c r="AC192" i="1"/>
  <c r="AC205" i="1"/>
  <c r="AC233" i="1"/>
  <c r="AC260" i="1"/>
  <c r="AC270" i="1"/>
  <c r="AC271" i="1"/>
  <c r="AC272" i="1"/>
  <c r="AC273" i="1"/>
  <c r="AB40" i="1"/>
  <c r="AB122" i="1"/>
  <c r="AB74" i="1"/>
  <c r="AB82" i="1"/>
  <c r="AB129" i="1"/>
  <c r="AB132" i="1"/>
  <c r="AB135" i="1"/>
  <c r="AB142" i="1"/>
  <c r="AB148" i="1"/>
  <c r="AB223" i="1"/>
  <c r="AB227" i="1"/>
  <c r="AB230" i="1"/>
  <c r="AB188" i="1"/>
  <c r="AB189" i="1"/>
  <c r="AB190" i="1"/>
  <c r="AB197" i="1"/>
  <c r="AB201" i="1"/>
  <c r="AB205" i="1"/>
  <c r="AB270" i="1"/>
  <c r="AB271" i="1"/>
  <c r="AB272" i="1"/>
  <c r="AB273" i="1"/>
  <c r="AA40" i="1"/>
  <c r="AA74" i="1"/>
  <c r="AA82" i="1"/>
  <c r="AA148" i="1"/>
  <c r="AA151" i="1"/>
  <c r="AA223" i="1"/>
  <c r="AA227" i="1"/>
  <c r="AA230" i="1"/>
  <c r="AA160" i="1"/>
  <c r="AA163" i="1"/>
  <c r="AA170" i="1"/>
  <c r="AA171" i="1"/>
  <c r="AA172" i="1"/>
  <c r="AA178" i="1"/>
  <c r="AA179" i="1"/>
  <c r="AA188" i="1"/>
  <c r="AA189" i="1"/>
  <c r="AA190" i="1"/>
  <c r="AA192" i="1"/>
  <c r="AA197" i="1"/>
  <c r="AA233" i="1"/>
  <c r="AA270" i="1"/>
  <c r="AA271" i="1"/>
  <c r="AA273" i="1"/>
  <c r="R185" i="1" l="1"/>
  <c r="T73" i="1" l="1"/>
  <c r="T72" i="1" s="1"/>
  <c r="T38" i="1" l="1"/>
  <c r="M38" i="1" l="1"/>
  <c r="S38" i="1" l="1"/>
  <c r="L39" i="1" l="1"/>
  <c r="S39" i="1" l="1"/>
  <c r="N18" i="1"/>
  <c r="O18" i="1"/>
  <c r="Q18" i="1"/>
  <c r="R18" i="1"/>
  <c r="T18" i="1"/>
  <c r="M20" i="1"/>
  <c r="P20" i="1"/>
  <c r="T25" i="1"/>
  <c r="T24" i="1" s="1"/>
  <c r="T32" i="1"/>
  <c r="T31" i="1" s="1"/>
  <c r="P24" i="1"/>
  <c r="T120" i="1"/>
  <c r="M113" i="1"/>
  <c r="P113" i="1"/>
  <c r="T128" i="1"/>
  <c r="T127" i="1" s="1"/>
  <c r="M129" i="1"/>
  <c r="P129" i="1"/>
  <c r="P127" i="1" s="1"/>
  <c r="T137" i="1"/>
  <c r="T136" i="1" s="1"/>
  <c r="T149" i="1"/>
  <c r="T219" i="1"/>
  <c r="T159" i="1"/>
  <c r="T158" i="1" s="1"/>
  <c r="N185" i="1"/>
  <c r="O185" i="1"/>
  <c r="Q185" i="1"/>
  <c r="T186" i="1"/>
  <c r="T185" i="1" s="1"/>
  <c r="M187" i="1"/>
  <c r="P187" i="1"/>
  <c r="T199" i="1"/>
  <c r="T198" i="1" s="1"/>
  <c r="M200" i="1"/>
  <c r="M198" i="1" s="1"/>
  <c r="P200" i="1"/>
  <c r="P198" i="1" s="1"/>
  <c r="T232" i="1"/>
  <c r="T231" i="1" s="1"/>
  <c r="N258" i="1"/>
  <c r="O258" i="1"/>
  <c r="T259" i="1"/>
  <c r="T258" i="1" s="1"/>
  <c r="T268" i="1"/>
  <c r="AA132" i="1" l="1"/>
  <c r="L129" i="1"/>
  <c r="P258" i="1"/>
  <c r="AA135" i="1"/>
  <c r="AC171" i="1"/>
  <c r="AE122" i="1"/>
  <c r="AH122" i="1" s="1"/>
  <c r="L200" i="1"/>
  <c r="L293" i="1"/>
  <c r="AA21" i="1"/>
  <c r="AC230" i="1"/>
  <c r="AF178" i="1"/>
  <c r="AI178" i="1" s="1"/>
  <c r="AA202" i="1"/>
  <c r="AB179" i="1"/>
  <c r="L234" i="1"/>
  <c r="L231" i="1" s="1"/>
  <c r="L232" i="1" s="1"/>
  <c r="AC148" i="1"/>
  <c r="AD178" i="1"/>
  <c r="AG178" i="1" s="1"/>
  <c r="AE129" i="1"/>
  <c r="AH129" i="1" s="1"/>
  <c r="AF160" i="1"/>
  <c r="AI160" i="1" s="1"/>
  <c r="AB172" i="1"/>
  <c r="AB192" i="1"/>
  <c r="M24" i="1"/>
  <c r="AA205" i="1"/>
  <c r="M185" i="1"/>
  <c r="M127" i="1"/>
  <c r="M258" i="1"/>
  <c r="L74" i="1"/>
  <c r="P185" i="1"/>
  <c r="L187" i="1"/>
  <c r="AC187" i="1" s="1"/>
  <c r="L221" i="1"/>
  <c r="M18" i="1"/>
  <c r="L26" i="1"/>
  <c r="L24" i="1" s="1"/>
  <c r="L20" i="1"/>
  <c r="P18" i="1"/>
  <c r="AF122" i="1"/>
  <c r="AI122" i="1" s="1"/>
  <c r="L219" i="1" l="1"/>
  <c r="AC221" i="1"/>
  <c r="L113" i="1"/>
  <c r="AB173" i="1"/>
  <c r="AA173" i="1"/>
  <c r="AD170" i="1" s="1"/>
  <c r="AG170" i="1" s="1"/>
  <c r="S244" i="1"/>
  <c r="AB171" i="1"/>
  <c r="L198" i="1"/>
  <c r="L185" i="1"/>
  <c r="AC202" i="1"/>
  <c r="AB202" i="1"/>
  <c r="L72" i="1"/>
  <c r="L18" i="1"/>
  <c r="S24" i="1"/>
  <c r="AA26" i="1"/>
  <c r="AD26" i="1" s="1"/>
  <c r="AB26" i="1"/>
  <c r="AE26" i="1" s="1"/>
  <c r="AC26" i="1"/>
  <c r="AF26" i="1" s="1"/>
  <c r="L127" i="1"/>
  <c r="L128" i="1" s="1"/>
  <c r="AB163" i="1"/>
  <c r="AD160" i="1"/>
  <c r="AG160" i="1" s="1"/>
  <c r="AB160" i="1"/>
  <c r="AB170" i="1"/>
  <c r="AA129" i="1"/>
  <c r="AD129" i="1" s="1"/>
  <c r="AG129" i="1" s="1"/>
  <c r="AA143" i="1"/>
  <c r="AC143" i="1"/>
  <c r="AB143" i="1"/>
  <c r="AB187" i="1"/>
  <c r="AA187" i="1"/>
  <c r="AA153" i="1"/>
  <c r="AB153" i="1"/>
  <c r="AB260" i="1"/>
  <c r="AA260" i="1"/>
  <c r="S258" i="1"/>
  <c r="AA200" i="1"/>
  <c r="AC200" i="1"/>
  <c r="AB200" i="1"/>
  <c r="AC243" i="1"/>
  <c r="AB243" i="1"/>
  <c r="AA243" i="1"/>
  <c r="AB222" i="1"/>
  <c r="AA222" i="1"/>
  <c r="AD33" i="1"/>
  <c r="AG33" i="1" s="1"/>
  <c r="AC197" i="1"/>
  <c r="AF187" i="1" s="1"/>
  <c r="AI187" i="1" s="1"/>
  <c r="AB157" i="1"/>
  <c r="AA157" i="1"/>
  <c r="AB233" i="1"/>
  <c r="AA122" i="1"/>
  <c r="AD122" i="1" s="1"/>
  <c r="AG122" i="1" s="1"/>
  <c r="AB151" i="1"/>
  <c r="AA154" i="1"/>
  <c r="AC154" i="1"/>
  <c r="AF151" i="1" s="1"/>
  <c r="AI151" i="1" s="1"/>
  <c r="AB154" i="1"/>
  <c r="AA142" i="1"/>
  <c r="AC142" i="1"/>
  <c r="AB221" i="1"/>
  <c r="AA221" i="1"/>
  <c r="AA272" i="1"/>
  <c r="AF170" i="1"/>
  <c r="AI170" i="1" s="1"/>
  <c r="AB20" i="1"/>
  <c r="AE20" i="1" s="1"/>
  <c r="AH20" i="1" s="1"/>
  <c r="AA20" i="1"/>
  <c r="AC20" i="1"/>
  <c r="AC201" i="1"/>
  <c r="AA201" i="1"/>
  <c r="AB178" i="1"/>
  <c r="AE178" i="1" s="1"/>
  <c r="AH178" i="1" s="1"/>
  <c r="AF129" i="1"/>
  <c r="AI129" i="1" s="1"/>
  <c r="S113" i="1" l="1"/>
  <c r="L114" i="1"/>
  <c r="S114" i="1" s="1"/>
  <c r="L245" i="1"/>
  <c r="S245" i="1" s="1"/>
  <c r="L19" i="1"/>
  <c r="S19" i="1" s="1"/>
  <c r="L294" i="1"/>
  <c r="S293" i="1"/>
  <c r="AD187" i="1"/>
  <c r="AG187" i="1" s="1"/>
  <c r="AE187" i="1"/>
  <c r="AH187" i="1" s="1"/>
  <c r="AE160" i="1"/>
  <c r="AH160" i="1" s="1"/>
  <c r="AE33" i="1"/>
  <c r="AH33" i="1" s="1"/>
  <c r="AF33" i="1"/>
  <c r="AI33" i="1" s="1"/>
  <c r="AF233" i="1"/>
  <c r="AI233" i="1" s="1"/>
  <c r="AE200" i="1"/>
  <c r="AH200" i="1" s="1"/>
  <c r="AD233" i="1"/>
  <c r="AG233" i="1" s="1"/>
  <c r="AD200" i="1"/>
  <c r="AG200" i="1" s="1"/>
  <c r="AH26" i="1"/>
  <c r="AF200" i="1"/>
  <c r="AI200" i="1" s="1"/>
  <c r="AE233" i="1"/>
  <c r="AH233" i="1" s="1"/>
  <c r="AF221" i="1"/>
  <c r="AI221" i="1" s="1"/>
  <c r="AE151" i="1"/>
  <c r="AH151" i="1" s="1"/>
  <c r="AD151" i="1"/>
  <c r="AG151" i="1" s="1"/>
  <c r="AD142" i="1"/>
  <c r="AG142" i="1" s="1"/>
  <c r="AE142" i="1"/>
  <c r="AH142" i="1" s="1"/>
  <c r="AE170" i="1"/>
  <c r="AH170" i="1" s="1"/>
  <c r="AD221" i="1"/>
  <c r="AG221" i="1" s="1"/>
  <c r="AF142" i="1"/>
  <c r="AI142" i="1" s="1"/>
  <c r="L25" i="1"/>
  <c r="S25" i="1" s="1"/>
  <c r="AG26" i="1"/>
  <c r="AF20" i="1"/>
  <c r="AI20" i="1" s="1"/>
  <c r="AI26" i="1"/>
  <c r="L259" i="1"/>
  <c r="S259" i="1" s="1"/>
  <c r="AE221" i="1"/>
  <c r="AH221" i="1" s="1"/>
  <c r="AD20" i="1"/>
  <c r="AG20" i="1" s="1"/>
  <c r="S219" i="1"/>
  <c r="L220" i="1"/>
  <c r="S127" i="1"/>
  <c r="S128" i="1"/>
  <c r="L186" i="1"/>
  <c r="S186" i="1" s="1"/>
  <c r="S185" i="1"/>
  <c r="S18" i="1"/>
  <c r="S294" i="1" l="1"/>
  <c r="S220" i="1"/>
  <c r="S31" i="1"/>
  <c r="L32" i="1"/>
  <c r="S32" i="1" l="1"/>
  <c r="S72" i="1"/>
  <c r="L73" i="1"/>
  <c r="S73" i="1" l="1"/>
  <c r="L150" i="1" l="1"/>
  <c r="S150" i="1" s="1"/>
  <c r="S149" i="1"/>
  <c r="S198" i="1"/>
  <c r="L199" i="1"/>
  <c r="S199" i="1" l="1"/>
  <c r="S10" i="1" l="1"/>
  <c r="L11" i="1"/>
  <c r="S11" i="1" l="1"/>
  <c r="S136" i="1"/>
  <c r="L137" i="1"/>
  <c r="S137" i="1" s="1"/>
  <c r="S120" i="1"/>
  <c r="L121" i="1"/>
  <c r="S121" i="1" s="1"/>
  <c r="S92" i="1"/>
  <c r="L93" i="1"/>
  <c r="S93" i="1" s="1"/>
  <c r="S206" i="1"/>
  <c r="L207" i="1"/>
  <c r="S268" i="1"/>
  <c r="L269" i="1"/>
  <c r="S269" i="1" s="1"/>
  <c r="S207" i="1" l="1"/>
  <c r="P63" i="1"/>
  <c r="M63" i="1"/>
  <c r="O63" i="1"/>
  <c r="Q63" i="1"/>
  <c r="N63" i="1"/>
  <c r="R63" i="1"/>
  <c r="S168" i="1" l="1"/>
  <c r="L169" i="1"/>
  <c r="S169" i="1" s="1"/>
  <c r="L177" i="1"/>
  <c r="S177" i="1" s="1"/>
  <c r="S176" i="1"/>
  <c r="S232" i="1" l="1"/>
  <c r="S231" i="1"/>
  <c r="T51" i="1"/>
  <c r="T113" i="1"/>
  <c r="T168" i="1"/>
  <c r="T176" i="1"/>
  <c r="T280" i="1"/>
  <c r="S158" i="1" l="1"/>
  <c r="L159" i="1"/>
  <c r="S159" i="1" s="1"/>
  <c r="M280" i="1" l="1"/>
  <c r="S281" i="1"/>
  <c r="L281" i="1"/>
  <c r="P280" i="1"/>
  <c r="Q280" i="1"/>
  <c r="N280" i="1"/>
  <c r="O280" i="1"/>
  <c r="L280" i="1"/>
  <c r="S280" i="1"/>
  <c r="R280" i="1"/>
</calcChain>
</file>

<file path=xl/sharedStrings.xml><?xml version="1.0" encoding="utf-8"?>
<sst xmlns="http://schemas.openxmlformats.org/spreadsheetml/2006/main" count="1590" uniqueCount="317">
  <si>
    <t>Denumirea postului</t>
  </si>
  <si>
    <t>Numele şi prenumele</t>
  </si>
  <si>
    <t>Titular sau suplinitor</t>
  </si>
  <si>
    <t>DISCIPLINE</t>
  </si>
  <si>
    <t>din care:</t>
  </si>
  <si>
    <t>CURS</t>
  </si>
  <si>
    <t>Total ore</t>
  </si>
  <si>
    <t>Sem I.</t>
  </si>
  <si>
    <t>Sem II.</t>
  </si>
  <si>
    <t>titular</t>
  </si>
  <si>
    <t>Conf.</t>
  </si>
  <si>
    <t>I</t>
  </si>
  <si>
    <t>II</t>
  </si>
  <si>
    <t>I/2g</t>
  </si>
  <si>
    <t>Nr. crt.</t>
  </si>
  <si>
    <t>III</t>
  </si>
  <si>
    <t>IV</t>
  </si>
  <si>
    <t>Asist.</t>
  </si>
  <si>
    <t>Total (medie săpt.)</t>
  </si>
  <si>
    <t>sem., lucr. pr., proiecte</t>
  </si>
  <si>
    <t>Prof.</t>
  </si>
  <si>
    <t xml:space="preserve">Nivelul </t>
  </si>
  <si>
    <t>Alte activităti</t>
  </si>
  <si>
    <t>Denumirea</t>
  </si>
  <si>
    <t>Alte mențiuni</t>
  </si>
  <si>
    <t>Nr de saptamani</t>
  </si>
  <si>
    <t>M</t>
  </si>
  <si>
    <t>Consultatii</t>
  </si>
  <si>
    <t>Examene</t>
  </si>
  <si>
    <t>Evaluare lucrari de control</t>
  </si>
  <si>
    <t>Indrumare licenta/diploma</t>
  </si>
  <si>
    <t>Total drepturi salariale</t>
  </si>
  <si>
    <t>Tst</t>
  </si>
  <si>
    <t>II/II/II</t>
  </si>
  <si>
    <t>Dávid László</t>
  </si>
  <si>
    <t>III/III/III</t>
  </si>
  <si>
    <t>Aut</t>
  </si>
  <si>
    <t>Domokos József</t>
  </si>
  <si>
    <t>Calc</t>
  </si>
  <si>
    <t>II/1G</t>
  </si>
  <si>
    <t>II/1g</t>
  </si>
  <si>
    <t>Vacant</t>
  </si>
  <si>
    <t>vacant</t>
  </si>
  <si>
    <t>Teoria sistemelor II</t>
  </si>
  <si>
    <t>III/2g</t>
  </si>
  <si>
    <t>IV/2g</t>
  </si>
  <si>
    <t>IV/1g</t>
  </si>
  <si>
    <t>II/2g</t>
  </si>
  <si>
    <t>Kenéz Lajos</t>
  </si>
  <si>
    <t>Electrotehnică I (Electrotehnică) (Bazele electrotehnicii)</t>
  </si>
  <si>
    <t>Fizică II</t>
  </si>
  <si>
    <t>Aut+Calc+Tst</t>
  </si>
  <si>
    <t>Electrotehnică II</t>
  </si>
  <si>
    <t>I/1g</t>
  </si>
  <si>
    <t>Mec</t>
  </si>
  <si>
    <t>Szántó Zoltán</t>
  </si>
  <si>
    <t>Calc+Aut</t>
  </si>
  <si>
    <t>Aut+Calc+Inf+Tst</t>
  </si>
  <si>
    <t>Imecs Mária</t>
  </si>
  <si>
    <t>Tcm</t>
  </si>
  <si>
    <t>III/1g</t>
  </si>
  <si>
    <t>Márton Lőrinc</t>
  </si>
  <si>
    <t>Robotică (Sisteme de conducere în robotică)</t>
  </si>
  <si>
    <t>Aut+Calc+Inf +Tst</t>
  </si>
  <si>
    <t>Şef lucr.</t>
  </si>
  <si>
    <t>Szabó László Zsolt</t>
  </si>
  <si>
    <t>György Katalin</t>
  </si>
  <si>
    <t>Brassai Sándor Tihamér</t>
  </si>
  <si>
    <t>Sisteme de operare (Sisteme de operare II)</t>
  </si>
  <si>
    <t>Calc+Aut+Inf</t>
  </si>
  <si>
    <t>Bakó László</t>
  </si>
  <si>
    <t>Kelemen András</t>
  </si>
  <si>
    <t>Electronică de putere</t>
  </si>
  <si>
    <t>Aut+Mec+Tcm</t>
  </si>
  <si>
    <t>Papp Sándor</t>
  </si>
  <si>
    <t>Kutasi Dénes Nimród</t>
  </si>
  <si>
    <t>Calc+Aut+Mec+Tst</t>
  </si>
  <si>
    <t>Arhitectura sistemelor de calcul</t>
  </si>
  <si>
    <t>Inf</t>
  </si>
  <si>
    <t>Losonczi Lajos</t>
  </si>
  <si>
    <t>Székely Sándor Endre</t>
  </si>
  <si>
    <t>Molnár László</t>
  </si>
  <si>
    <t>Lefkovits László</t>
  </si>
  <si>
    <t>Szilágyi László</t>
  </si>
  <si>
    <t>I/I/I</t>
  </si>
  <si>
    <t>IV/IV</t>
  </si>
  <si>
    <t>III/III/III/III</t>
  </si>
  <si>
    <t>III/III/II/III</t>
  </si>
  <si>
    <t>Modelare, identificare şi simulare</t>
  </si>
  <si>
    <t>Electronică de putere (proiect)</t>
  </si>
  <si>
    <t>Participare comisii</t>
  </si>
  <si>
    <t>Indrumare licenta</t>
  </si>
  <si>
    <t>Dr. în inginerie electronică și telecom.</t>
  </si>
  <si>
    <t xml:space="preserve">Facultatea si specializările
</t>
  </si>
  <si>
    <t>Licență sau master</t>
  </si>
  <si>
    <t>Nr. ore alocate</t>
  </si>
  <si>
    <t>Anii de studii, grupa/ subgrupa</t>
  </si>
  <si>
    <t>Dr. în inginerie electrică</t>
  </si>
  <si>
    <t>Dr. inginer</t>
  </si>
  <si>
    <t>Dr. în automatică</t>
  </si>
  <si>
    <t>Dr. în știința calculatoarelor</t>
  </si>
  <si>
    <t>Dr. în informatică</t>
  </si>
  <si>
    <t>Turos László</t>
  </si>
  <si>
    <t>Consultatii/ Examene</t>
  </si>
  <si>
    <t>Calc+Aut+Tst+Mec</t>
  </si>
  <si>
    <t>II/3g</t>
  </si>
  <si>
    <t>I/I/I/II</t>
  </si>
  <si>
    <t>II/II/II/II/II</t>
  </si>
  <si>
    <t>I+II</t>
  </si>
  <si>
    <t>Șef Lucr.</t>
  </si>
  <si>
    <t>Frakcio</t>
  </si>
  <si>
    <t>TST</t>
  </si>
  <si>
    <t>AUT</t>
  </si>
  <si>
    <t>CALC</t>
  </si>
  <si>
    <t>TOTAL POSTURI</t>
  </si>
  <si>
    <t>TOTAL TITULARI</t>
  </si>
  <si>
    <t>Prof+Conf</t>
  </si>
  <si>
    <t>Sef Lucr.</t>
  </si>
  <si>
    <t>%</t>
  </si>
  <si>
    <t>SCI+SMA</t>
  </si>
  <si>
    <t>SCI</t>
  </si>
  <si>
    <t>dr. în Calculatoare</t>
  </si>
  <si>
    <t>dr. în inginerie electronică și telecom.</t>
  </si>
  <si>
    <t>Aut+Mec</t>
  </si>
  <si>
    <t>III/III</t>
  </si>
  <si>
    <t>Tst+Calc</t>
  </si>
  <si>
    <t>Hajdú Szabolcs</t>
  </si>
  <si>
    <t>Sisteme de control predictive</t>
  </si>
  <si>
    <t>Dr. în inginerie electrică, habil în informatică</t>
  </si>
  <si>
    <t>Calc+Tst</t>
  </si>
  <si>
    <t>Prof. Emerit</t>
  </si>
  <si>
    <t xml:space="preserve">Székely Gyula  </t>
  </si>
  <si>
    <t>Electronică digitală (Circuite integrate digitale II)(Electronică digitală II)</t>
  </si>
  <si>
    <t>Circuite electronice liniare II (Circuite electronice fundamentale)</t>
  </si>
  <si>
    <t>Fehér Áron</t>
  </si>
  <si>
    <t>Györfi Ágnes</t>
  </si>
  <si>
    <t>Asist</t>
  </si>
  <si>
    <t>Márton Lörinc</t>
  </si>
  <si>
    <t>Participări comisii</t>
  </si>
  <si>
    <t>Capitole speciale de softcomputing</t>
  </si>
  <si>
    <t>I+II/2g</t>
  </si>
  <si>
    <t>Modelare și simulare</t>
  </si>
  <si>
    <t>Dr. în inginerie electronică și telecomunicații</t>
  </si>
  <si>
    <t>Analiza şi sinteza dispozitivelor numerice (Proiectare logică) (Circuite integrate digitale I)(Electronică digitală I)</t>
  </si>
  <si>
    <t>Csernáth Géza</t>
  </si>
  <si>
    <t>Arhitectura sistemelor de calcul (Arhitectura calculatoarelor)(Arhitectura microprocesoarelor) (Arhitectura calculatoarelor numerice)</t>
  </si>
  <si>
    <t>Programare shell şi utilizare UNIX (Sisteme de operare I)(Sisteme de operare)</t>
  </si>
  <si>
    <t>II/II/III</t>
  </si>
  <si>
    <t>Optimizări (Tehnici de optimizare)</t>
  </si>
  <si>
    <t>Control optimal</t>
  </si>
  <si>
    <t>Tehnologii Web (Programare Web)</t>
  </si>
  <si>
    <t>Aut+Calc+ Mec+Inf</t>
  </si>
  <si>
    <t>suplinitor</t>
  </si>
  <si>
    <t>drd. Informatică aplicată</t>
  </si>
  <si>
    <t>drd. Ingineria calculatoarelor</t>
  </si>
  <si>
    <t>Sisteme de conducere a roboților (Automatizări în electronică și telecomunicații)</t>
  </si>
  <si>
    <t>SCI+DS</t>
  </si>
  <si>
    <t>I+II/1g</t>
  </si>
  <si>
    <t>Dr. în fizică</t>
  </si>
  <si>
    <t>Fizică I</t>
  </si>
  <si>
    <t>Îndrumare licență</t>
  </si>
  <si>
    <t>Vacant (ore răzlețe)</t>
  </si>
  <si>
    <t>Aut+Calc+Tst+Mec</t>
  </si>
  <si>
    <t>Dispozitive electronice şi electronică analogică (Circuite electronice liniare I) (Dispozitive electronice)(Electronică)</t>
  </si>
  <si>
    <t>Aut+Calc+Tst+Mec+Tcm</t>
  </si>
  <si>
    <t>Teoria sistemelor I (Semnale şi sisteme)(Teoria sistemelor)</t>
  </si>
  <si>
    <t>Prelucrarea imaginilor (Vedere artificială)(Prelucrarea numerică a imaginilor)</t>
  </si>
  <si>
    <t>III/III/IV/III</t>
  </si>
  <si>
    <t>Mașini și acționări electrice</t>
  </si>
  <si>
    <t>Sisteme adaptive și robuste</t>
  </si>
  <si>
    <t xml:space="preserve">Sisteme automate </t>
  </si>
  <si>
    <t>Sisteme automate (proiect)</t>
  </si>
  <si>
    <t>IV+IV</t>
  </si>
  <si>
    <t>Procesarea semnalelor (Procesoare numerice de semnal) (Prelucrarea digitală a semnalelor)</t>
  </si>
  <si>
    <t>Fiabilitate software (Testarea aplicațiilor software)</t>
  </si>
  <si>
    <t>Fiabilitate software (Testarea aplicațiilor software) - proiect</t>
  </si>
  <si>
    <t>Sisteme de calcul în timp real (Sisteme de timp real)</t>
  </si>
  <si>
    <t>SCADA - Sisteme de supervizare, conducere și achiziție distribuită</t>
  </si>
  <si>
    <t>SCADA - Sisteme de supervizare, conducere și achiziție distribuită - proiect</t>
  </si>
  <si>
    <t>Proiectarea asistată în automatizări</t>
  </si>
  <si>
    <t xml:space="preserve">Protocoale pentru internet (Rețele locale) </t>
  </si>
  <si>
    <t>Sisteme distribuite  (Programare distribuită) (Rețele de calculatoare în automatizări)</t>
  </si>
  <si>
    <t>Calc+Inf+Aut</t>
  </si>
  <si>
    <t>III/III/IV</t>
  </si>
  <si>
    <t>I/I/I/I</t>
  </si>
  <si>
    <t>I/I/I/I/I</t>
  </si>
  <si>
    <t>Sisteme de conducere cu automate programabile</t>
  </si>
  <si>
    <t>Ingineria sistemelor de programare (Inginerie software) (Inginerie software) (Inginerie software și aplicații în comunicații)</t>
  </si>
  <si>
    <t>Ingineria sistemelor de programare (Inginerie software) (Inginerie software) (Inginerie software și aplicații în comunicații) proiect</t>
  </si>
  <si>
    <t>Sisteme cu microprocesoare (Microcontrolere)</t>
  </si>
  <si>
    <t>III+III</t>
  </si>
  <si>
    <t>Ingineria sistemelor automate (Ingineria reglării automate)</t>
  </si>
  <si>
    <t>Sisteme de recunoaştere a formelor</t>
  </si>
  <si>
    <t>Circuite logice programabile (Structuri hardware reconfigurabile) (Sisteme cu calculator încorporat)</t>
  </si>
  <si>
    <t>Circuite logice programabile (Structuri hardware reconfigurabile) (Sisteme cu calculator încorporat) - proiect</t>
  </si>
  <si>
    <t>I/1G</t>
  </si>
  <si>
    <t>Calc+Aut+Tst+Mec+Tcm</t>
  </si>
  <si>
    <t>Componente și circuite pasive</t>
  </si>
  <si>
    <t>Circuite integrate analogice</t>
  </si>
  <si>
    <t>Optoelectronică</t>
  </si>
  <si>
    <t>Aut/Tst</t>
  </si>
  <si>
    <t>Ferencz Katalin</t>
  </si>
  <si>
    <t>Limbaje de asamblare (Proiectarea cu microprocesoare)(Aplicații practice ale microcontrolerelor)</t>
  </si>
  <si>
    <t xml:space="preserve">Limbaje de asamblare (Proiectarea cu microprocesoare)(Aplicații practice ale microcontrolerelor)  </t>
  </si>
  <si>
    <t xml:space="preserve">Calc+Aut+Tst+Mec </t>
  </si>
  <si>
    <t>Vacant
(Györfi Ágnes)</t>
  </si>
  <si>
    <t>II/II/II/II</t>
  </si>
  <si>
    <t>Calc+Aut+Inf+Tst</t>
  </si>
  <si>
    <t>Funcția</t>
  </si>
  <si>
    <t>Specialit. şi titlul ştiințific</t>
  </si>
  <si>
    <t>Numărul orelor de activitate directă cu studenții</t>
  </si>
  <si>
    <t>Numele şi funcția cadrului didactic suplinitor</t>
  </si>
  <si>
    <t>Inteligență artificială</t>
  </si>
  <si>
    <t>Teoria transmisiunii informației (Teoria codurilor)</t>
  </si>
  <si>
    <t>Măsurători electronice, senzori şi traductoare (Măsurări şi traductoare)(Măsurări  în electronică  şi telecomunicații)(Senzori și sisteme senzoriale)(Măsurări electrice, senzori și traductoare)</t>
  </si>
  <si>
    <t>Sisteme de intrare-ieșire și echipamente periferice (Circuite periferice și interfețe de proces) (Echipamente periferice şi interfețe) (Echipamente periferice și interfațare om-calculator)</t>
  </si>
  <si>
    <t>Rețele de calculatoare (Arhitecturi de rețea şi internet)</t>
  </si>
  <si>
    <t>Rețele de calculatoare (Arhitecturi de rețea şi internet) proiect</t>
  </si>
  <si>
    <t>Analiza și sinteza circuitelor</t>
  </si>
  <si>
    <t>III/1G/1g</t>
  </si>
  <si>
    <t>Tehnici de modulaţii</t>
  </si>
  <si>
    <t>Radiocomunicații</t>
  </si>
  <si>
    <t>Aut+Mec+Calc+Tst</t>
  </si>
  <si>
    <t>Sisteme de comunicaţii</t>
  </si>
  <si>
    <t>Sisteme de transmisiuni telefonice</t>
  </si>
  <si>
    <t>II/II/II/III</t>
  </si>
  <si>
    <t>Aut+Inf</t>
  </si>
  <si>
    <t>Simon Csaba</t>
  </si>
  <si>
    <t>III/1G</t>
  </si>
  <si>
    <t>Proiectarea asistată de calculator (Tehnici CAD în realizarea modulelor electronice)(Proiectarea asistată de calculator a modulelor electronice)</t>
  </si>
  <si>
    <t>Proiectarea asistată de calculator (Tehnici CAD în realizarea modulelor electronice)(Proiectarea asistată de calculator a modulelor electronice) proiect</t>
  </si>
  <si>
    <t xml:space="preserve">III </t>
  </si>
  <si>
    <t>Reţele de telefonie pe rețele IP</t>
  </si>
  <si>
    <t>Televiziune</t>
  </si>
  <si>
    <t>Comunicaţii mobile</t>
  </si>
  <si>
    <t>profesor emerit</t>
  </si>
  <si>
    <t>Calc/Tst</t>
  </si>
  <si>
    <t>II/III/1g</t>
  </si>
  <si>
    <t>III/3g</t>
  </si>
  <si>
    <t>Consultații/Examene</t>
  </si>
  <si>
    <t>Csaholczi Szabolcs</t>
  </si>
  <si>
    <t>2x2 óra info keret még Mec III</t>
  </si>
  <si>
    <t>2x2 óra info keret még Info III</t>
  </si>
  <si>
    <t>III/4g</t>
  </si>
  <si>
    <t>III1g</t>
  </si>
  <si>
    <t>Proiect de software pentru telecomunicații</t>
  </si>
  <si>
    <t>IV/'1g</t>
  </si>
  <si>
    <t>Ha Tst nagy csoport, +1 G</t>
  </si>
  <si>
    <t>Sisteme de comutaţie şi rutare</t>
  </si>
  <si>
    <t xml:space="preserve"> </t>
  </si>
  <si>
    <t>9 tst + 21 calc = 2 csoport</t>
  </si>
  <si>
    <t>csoport van: 2 aut + 2 szam
az Info álláskeretben</t>
  </si>
  <si>
    <t>Vacant
(Ferencz Katalin)</t>
  </si>
  <si>
    <t xml:space="preserve"> Vacant</t>
  </si>
  <si>
    <t>ha lesz két csoport akkor 4</t>
  </si>
  <si>
    <t>Sisteme incorporate</t>
  </si>
  <si>
    <t>Sisteme cu evenimente discrete</t>
  </si>
  <si>
    <t>Testarea și diagnoza sistemelor de conducere</t>
  </si>
  <si>
    <t>Instrumentaţie şi sisteme avansate de măsurare</t>
  </si>
  <si>
    <t>Sisteme de conducere a roboților mobili și a vechiculelor</t>
  </si>
  <si>
    <t>Microunde</t>
  </si>
  <si>
    <t>Németh András</t>
  </si>
  <si>
    <t>Calc+Aut+Tst</t>
  </si>
  <si>
    <t>Antene și propagare</t>
  </si>
  <si>
    <t xml:space="preserve">Vacant </t>
  </si>
  <si>
    <t>mi a teendő 12+ esetén</t>
  </si>
  <si>
    <t>II. Szemszterben átmegy más állásba</t>
  </si>
  <si>
    <t>2 diák van Tst-n</t>
  </si>
  <si>
    <t>Itt csak 2 diák van IV. éven
de senkinek nincs 2 órás laborja
akivel össze lehet tenni őket</t>
  </si>
  <si>
    <t>Consultaţii</t>
  </si>
  <si>
    <t>Evaluare lucr. de control</t>
  </si>
  <si>
    <t>III/IV/III/IV</t>
  </si>
  <si>
    <t>Prelucrarea imaginilor (Vedere artificială)(Prelucrarea numerică a imaginilor) - proiect</t>
  </si>
  <si>
    <t>Limbaje de asamblare (Proiectarea cu microprocesoare)(Aplicații practice ale microcontrolerelor) - proiect</t>
  </si>
  <si>
    <t>Aut 18 diák, 15 itt, 3 a másik csoportban</t>
  </si>
  <si>
    <t>Aut 3, Calc 7, Tst 2 diák</t>
  </si>
  <si>
    <t>ha kell pótolható 12-re Eltectr. T. I</t>
  </si>
  <si>
    <t>Metode de cercetare, creativitate și inventică</t>
  </si>
  <si>
    <t>SCI+SMA+DS+PP</t>
  </si>
  <si>
    <t>Balogh Adalbert/Losonczi Lajos</t>
  </si>
  <si>
    <t>Prof./Șef Lucr.</t>
  </si>
  <si>
    <t>konfirmálni</t>
  </si>
  <si>
    <t>Forrai Alexandru</t>
  </si>
  <si>
    <t>maradhat 11.50?</t>
  </si>
  <si>
    <t>III/IV/1g</t>
  </si>
  <si>
    <t>9 diák</t>
  </si>
  <si>
    <t>Calc+Inf+Tst+Aut</t>
  </si>
  <si>
    <t>Tst/Aut</t>
  </si>
  <si>
    <t>III/II/1g</t>
  </si>
  <si>
    <t>3 info Web labor átmegy info tanszék
álláskeretbe</t>
  </si>
  <si>
    <t>Tst kivéve, nem választották</t>
  </si>
  <si>
    <t>Tst külön kiesik, 2 diák lesz.</t>
  </si>
  <si>
    <t>? Nem elég 2 labor</t>
  </si>
  <si>
    <t>? Nem elég 2 óra</t>
  </si>
  <si>
    <t>Piglerné Lakner Rozália</t>
  </si>
  <si>
    <t>választható mindkét szakon
ellenőrizni TST=9, CALC=9, még egy csoport a 32 állásban</t>
  </si>
  <si>
    <t>I/4g</t>
  </si>
  <si>
    <t>3 helyett 4 g</t>
  </si>
  <si>
    <t>átjött Szántó Ztól</t>
  </si>
  <si>
    <t>átjött Ferencz K.tól</t>
  </si>
  <si>
    <t>1+1 óra volt</t>
  </si>
  <si>
    <t>itt nincs elég előadás</t>
  </si>
  <si>
    <t>11 diák, csak 1 csoport lesz</t>
  </si>
  <si>
    <t>csak 1 csoport, 11 diák</t>
  </si>
  <si>
    <t>Aut+Tst</t>
  </si>
  <si>
    <t>Calc kivéve</t>
  </si>
  <si>
    <t>11 diák választotta</t>
  </si>
  <si>
    <t>7 diák, összevonható Calc 22 diák</t>
  </si>
  <si>
    <t>7 diák összevonható Calc 22 diák</t>
  </si>
  <si>
    <t>7 Calc diák</t>
  </si>
  <si>
    <t>11 aut diák</t>
  </si>
  <si>
    <t>összevonva 2 sor</t>
  </si>
  <si>
    <t>1 Tst diák lesz itt</t>
  </si>
  <si>
    <t>1 diák</t>
  </si>
  <si>
    <t>Órarend Nagy Z.</t>
  </si>
  <si>
    <t>1 diák lesz itt, valószínű összevonva</t>
  </si>
  <si>
    <t>labor Nagy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</si>
</sst>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Times New Roman"/>
      <family val="1"/>
    </font>
    <font>
      <sz val="8"/>
      <name val="Calibri"/>
      <family val="2"/>
      <charset val="238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5"/>
      <color indexed="56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</font>
    <font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55" applyNumberFormat="0" applyFill="0" applyAlignment="0" applyProtection="0"/>
    <xf numFmtId="0" fontId="8" fillId="0" borderId="1" applyNumberFormat="0" applyFill="0" applyAlignment="0" applyProtection="0"/>
    <xf numFmtId="0" fontId="1" fillId="0" borderId="0"/>
  </cellStyleXfs>
  <cellXfs count="459">
    <xf numFmtId="0" fontId="0" fillId="0" borderId="0" xfId="0"/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2" fontId="4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 applyProtection="1">
      <alignment wrapText="1"/>
    </xf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3" xfId="0" applyFill="1" applyBorder="1"/>
    <xf numFmtId="0" fontId="0" fillId="0" borderId="6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0" xfId="0" applyFill="1" applyBorder="1"/>
    <xf numFmtId="0" fontId="0" fillId="0" borderId="5" xfId="0" applyFill="1" applyBorder="1"/>
    <xf numFmtId="2" fontId="0" fillId="0" borderId="27" xfId="0" applyNumberFormat="1" applyFill="1" applyBorder="1"/>
    <xf numFmtId="2" fontId="0" fillId="0" borderId="28" xfId="0" applyNumberFormat="1" applyFill="1" applyBorder="1"/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18" xfId="0" applyNumberFormat="1" applyFill="1" applyBorder="1"/>
    <xf numFmtId="2" fontId="0" fillId="0" borderId="16" xfId="0" applyNumberFormat="1" applyFill="1" applyBorder="1"/>
    <xf numFmtId="2" fontId="0" fillId="0" borderId="31" xfId="0" applyNumberFormat="1" applyFill="1" applyBorder="1"/>
    <xf numFmtId="2" fontId="0" fillId="0" borderId="32" xfId="0" applyNumberFormat="1" applyFill="1" applyBorder="1"/>
    <xf numFmtId="2" fontId="0" fillId="0" borderId="33" xfId="0" applyNumberFormat="1" applyFill="1" applyBorder="1"/>
    <xf numFmtId="2" fontId="0" fillId="0" borderId="34" xfId="0" applyNumberFormat="1" applyFill="1" applyBorder="1"/>
    <xf numFmtId="2" fontId="0" fillId="0" borderId="21" xfId="0" applyNumberFormat="1" applyFill="1" applyBorder="1"/>
    <xf numFmtId="2" fontId="0" fillId="0" borderId="7" xfId="0" applyNumberFormat="1" applyFill="1" applyBorder="1"/>
    <xf numFmtId="2" fontId="0" fillId="0" borderId="35" xfId="0" applyNumberFormat="1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11" fillId="0" borderId="21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37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3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14" fillId="0" borderId="40" xfId="0" applyFont="1" applyFill="1" applyBorder="1" applyAlignment="1">
      <alignment vertical="center" wrapText="1"/>
    </xf>
    <xf numFmtId="0" fontId="2" fillId="0" borderId="41" xfId="0" applyFont="1" applyFill="1" applyBorder="1" applyAlignment="1" applyProtection="1">
      <alignment wrapText="1"/>
    </xf>
    <xf numFmtId="0" fontId="2" fillId="0" borderId="45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wrapText="1"/>
    </xf>
    <xf numFmtId="0" fontId="2" fillId="0" borderId="56" xfId="0" applyFont="1" applyFill="1" applyBorder="1" applyAlignment="1" applyProtection="1">
      <alignment wrapText="1"/>
    </xf>
    <xf numFmtId="0" fontId="2" fillId="0" borderId="40" xfId="0" applyFont="1" applyFill="1" applyBorder="1" applyAlignment="1" applyProtection="1">
      <alignment wrapText="1"/>
    </xf>
    <xf numFmtId="0" fontId="2" fillId="0" borderId="36" xfId="0" applyFont="1" applyFill="1" applyBorder="1" applyAlignment="1" applyProtection="1">
      <alignment wrapText="1"/>
    </xf>
    <xf numFmtId="0" fontId="2" fillId="0" borderId="60" xfId="0" applyFont="1" applyFill="1" applyBorder="1" applyAlignment="1" applyProtection="1">
      <alignment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vertical="center" wrapText="1"/>
    </xf>
    <xf numFmtId="0" fontId="2" fillId="0" borderId="40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43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wrapText="1"/>
    </xf>
    <xf numFmtId="0" fontId="4" fillId="0" borderId="41" xfId="0" applyFont="1" applyFill="1" applyBorder="1" applyAlignment="1" applyProtection="1">
      <alignment vertical="center" wrapText="1"/>
    </xf>
    <xf numFmtId="0" fontId="4" fillId="0" borderId="45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2" fillId="0" borderId="48" xfId="0" applyFont="1" applyFill="1" applyBorder="1" applyAlignment="1" applyProtection="1">
      <alignment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wrapText="1"/>
    </xf>
    <xf numFmtId="0" fontId="2" fillId="0" borderId="47" xfId="0" applyFont="1" applyFill="1" applyBorder="1" applyAlignment="1" applyProtection="1">
      <alignment wrapText="1"/>
    </xf>
    <xf numFmtId="2" fontId="10" fillId="0" borderId="5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7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5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8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 applyProtection="1">
      <alignment wrapText="1"/>
    </xf>
    <xf numFmtId="0" fontId="2" fillId="3" borderId="0" xfId="0" applyFont="1" applyFill="1" applyBorder="1" applyAlignment="1" applyProtection="1">
      <alignment horizontal="center" wrapText="1"/>
      <protection locked="0"/>
    </xf>
    <xf numFmtId="2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4" fillId="0" borderId="40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>
      <alignment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vertical="top" wrapText="1"/>
    </xf>
    <xf numFmtId="2" fontId="20" fillId="0" borderId="13" xfId="0" applyNumberFormat="1" applyFont="1" applyFill="1" applyBorder="1" applyAlignment="1">
      <alignment wrapText="1"/>
    </xf>
    <xf numFmtId="2" fontId="11" fillId="0" borderId="20" xfId="0" applyNumberFormat="1" applyFont="1" applyFill="1" applyBorder="1" applyAlignment="1">
      <alignment vertical="top" wrapText="1"/>
    </xf>
    <xf numFmtId="2" fontId="21" fillId="0" borderId="13" xfId="0" applyNumberFormat="1" applyFont="1" applyFill="1" applyBorder="1" applyAlignment="1">
      <alignment wrapText="1"/>
    </xf>
    <xf numFmtId="2" fontId="20" fillId="0" borderId="24" xfId="0" applyNumberFormat="1" applyFont="1" applyFill="1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  <protection locked="0"/>
    </xf>
    <xf numFmtId="2" fontId="10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2" fillId="6" borderId="0" xfId="0" applyFont="1" applyFill="1" applyBorder="1" applyAlignment="1" applyProtection="1">
      <alignment horizontal="left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2" fontId="2" fillId="4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0" fontId="2" fillId="6" borderId="0" xfId="0" applyFont="1" applyFill="1" applyBorder="1" applyAlignment="1" applyProtection="1">
      <alignment horizontal="left" vertical="center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2" fontId="11" fillId="5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4" fillId="0" borderId="2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2" fillId="0" borderId="18" xfId="0" applyFont="1" applyFill="1" applyBorder="1" applyAlignment="1" applyProtection="1">
      <alignment wrapText="1"/>
    </xf>
    <xf numFmtId="0" fontId="2" fillId="0" borderId="24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4" fillId="0" borderId="4" xfId="0" applyNumberFormat="1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</xf>
    <xf numFmtId="0" fontId="2" fillId="0" borderId="4" xfId="0" applyFont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 applyProtection="1">
      <alignment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39" xfId="0" quotePrefix="1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1" fontId="11" fillId="0" borderId="64" xfId="0" applyNumberFormat="1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50" xfId="0" applyFont="1" applyFill="1" applyBorder="1" applyAlignment="1" applyProtection="1">
      <alignment vertical="center" wrapText="1"/>
    </xf>
    <xf numFmtId="0" fontId="2" fillId="0" borderId="46" xfId="0" applyFont="1" applyFill="1" applyBorder="1" applyAlignment="1" applyProtection="1">
      <alignment wrapText="1"/>
    </xf>
    <xf numFmtId="0" fontId="14" fillId="0" borderId="44" xfId="0" applyFont="1" applyFill="1" applyBorder="1" applyAlignment="1">
      <alignment vertical="center" wrapText="1"/>
    </xf>
    <xf numFmtId="0" fontId="4" fillId="0" borderId="46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 wrapText="1"/>
    </xf>
    <xf numFmtId="0" fontId="2" fillId="0" borderId="6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wrapText="1"/>
    </xf>
    <xf numFmtId="2" fontId="11" fillId="6" borderId="9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vertical="center" wrapText="1"/>
    </xf>
    <xf numFmtId="2" fontId="2" fillId="5" borderId="9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wrapText="1"/>
      <protection locked="0"/>
    </xf>
    <xf numFmtId="0" fontId="2" fillId="0" borderId="40" xfId="0" applyFont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2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2" fillId="8" borderId="0" xfId="0" applyFont="1" applyFill="1" applyBorder="1" applyAlignment="1" applyProtection="1">
      <alignment horizontal="left" vertical="center"/>
    </xf>
    <xf numFmtId="1" fontId="11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0" fontId="2" fillId="9" borderId="0" xfId="0" applyFont="1" applyFill="1" applyBorder="1" applyAlignment="1" applyProtection="1">
      <alignment horizontal="left" vertical="center"/>
    </xf>
    <xf numFmtId="0" fontId="2" fillId="8" borderId="1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2" fillId="8" borderId="38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2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wrapText="1"/>
    </xf>
    <xf numFmtId="0" fontId="2" fillId="0" borderId="49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textRotation="90" wrapText="1"/>
      <protection locked="0"/>
    </xf>
    <xf numFmtId="0" fontId="5" fillId="0" borderId="45" xfId="1" applyFont="1" applyFill="1" applyBorder="1" applyAlignment="1" applyProtection="1">
      <alignment horizontal="center" vertical="center" textRotation="90" wrapText="1"/>
      <protection locked="0"/>
    </xf>
    <xf numFmtId="0" fontId="5" fillId="0" borderId="16" xfId="1" applyFont="1" applyFill="1" applyBorder="1" applyAlignment="1" applyProtection="1">
      <alignment horizontal="center" vertical="center" textRotation="90" wrapText="1"/>
      <protection locked="0"/>
    </xf>
    <xf numFmtId="0" fontId="4" fillId="0" borderId="5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2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  <protection locked="0"/>
    </xf>
    <xf numFmtId="0" fontId="5" fillId="0" borderId="4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wrapText="1"/>
    </xf>
    <xf numFmtId="0" fontId="11" fillId="0" borderId="49" xfId="0" applyFont="1" applyFill="1" applyBorder="1" applyAlignment="1">
      <alignment horizontal="center" vertical="top" wrapText="1"/>
    </xf>
    <xf numFmtId="0" fontId="17" fillId="0" borderId="53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vertical="center" wrapText="1"/>
    </xf>
    <xf numFmtId="0" fontId="14" fillId="0" borderId="53" xfId="0" applyFont="1" applyFill="1" applyBorder="1" applyAlignment="1">
      <alignment horizontal="center" wrapText="1"/>
    </xf>
    <xf numFmtId="0" fontId="17" fillId="0" borderId="39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40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textRotation="90" wrapText="1"/>
      <protection locked="0"/>
    </xf>
    <xf numFmtId="0" fontId="5" fillId="0" borderId="2" xfId="1" applyFont="1" applyFill="1" applyBorder="1" applyAlignment="1" applyProtection="1">
      <alignment horizontal="center" vertical="center" textRotation="90" wrapText="1"/>
      <protection locked="0"/>
    </xf>
    <xf numFmtId="0" fontId="5" fillId="0" borderId="12" xfId="1" applyFont="1" applyFill="1" applyBorder="1" applyAlignment="1" applyProtection="1">
      <alignment horizontal="center" vertical="center" textRotation="90" wrapText="1"/>
      <protection locked="0"/>
    </xf>
    <xf numFmtId="0" fontId="5" fillId="0" borderId="10" xfId="1" applyFont="1" applyFill="1" applyBorder="1" applyAlignment="1" applyProtection="1">
      <alignment horizontal="center" vertical="center" textRotation="90" wrapText="1"/>
      <protection locked="0"/>
    </xf>
    <xf numFmtId="0" fontId="5" fillId="0" borderId="3" xfId="1" applyFont="1" applyFill="1" applyBorder="1" applyAlignment="1" applyProtection="1">
      <alignment horizontal="center" vertical="center" textRotation="90" wrapText="1"/>
      <protection locked="0"/>
    </xf>
    <xf numFmtId="0" fontId="5" fillId="0" borderId="0" xfId="1" applyFont="1" applyFill="1" applyBorder="1" applyAlignment="1" applyProtection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</cellXfs>
  <cellStyles count="4">
    <cellStyle name="Excel_BuiltIn_Heading 1" xfId="2" xr:uid="{00000000-0005-0000-0000-000000000000}"/>
    <cellStyle name="Heading 1" xfId="1" builtinId="1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4"/>
  <sheetViews>
    <sheetView tabSelected="1" zoomScale="110" zoomScaleNormal="110" zoomScaleSheetLayoutView="90" zoomScalePageLayoutView="106" workbookViewId="0">
      <pane ySplit="9" topLeftCell="A262" activePane="bottomLeft" state="frozen"/>
      <selection pane="bottomLeft" activeCell="X271" sqref="X271"/>
    </sheetView>
  </sheetViews>
  <sheetFormatPr defaultColWidth="22.28515625" defaultRowHeight="12.75" x14ac:dyDescent="0.2"/>
  <cols>
    <col min="1" max="1" width="7.85546875" style="2" hidden="1" customWidth="1"/>
    <col min="2" max="2" width="3.28515625" style="7" customWidth="1"/>
    <col min="3" max="3" width="6" style="7" customWidth="1"/>
    <col min="4" max="4" width="9" style="1" customWidth="1"/>
    <col min="5" max="5" width="6.140625" style="1" hidden="1" customWidth="1"/>
    <col min="6" max="6" width="14.28515625" style="8" hidden="1" customWidth="1"/>
    <col min="7" max="7" width="10.7109375" style="7" customWidth="1"/>
    <col min="8" max="8" width="36.7109375" style="80" customWidth="1"/>
    <col min="9" max="9" width="12.42578125" style="7" customWidth="1"/>
    <col min="10" max="10" width="6.7109375" style="7" customWidth="1"/>
    <col min="11" max="11" width="7.5703125" style="1" customWidth="1"/>
    <col min="12" max="12" width="7.85546875" style="4" customWidth="1"/>
    <col min="13" max="13" width="6.28515625" style="3" customWidth="1"/>
    <col min="14" max="14" width="4.7109375" style="1" customWidth="1"/>
    <col min="15" max="15" width="5.28515625" style="1" customWidth="1"/>
    <col min="16" max="16" width="7.140625" style="4" customWidth="1"/>
    <col min="17" max="17" width="5.42578125" style="1" customWidth="1"/>
    <col min="18" max="18" width="5.5703125" style="1" customWidth="1"/>
    <col min="19" max="19" width="15.140625" style="1" customWidth="1"/>
    <col min="20" max="20" width="7.28515625" style="1" customWidth="1"/>
    <col min="21" max="21" width="7.85546875" style="1" customWidth="1"/>
    <col min="22" max="22" width="7.42578125" style="2" customWidth="1"/>
    <col min="23" max="23" width="8.7109375" style="14" customWidth="1"/>
    <col min="24" max="24" width="20.7109375" style="32" customWidth="1"/>
    <col min="25" max="25" width="8.85546875" style="2" customWidth="1"/>
    <col min="26" max="26" width="28.140625" style="2" customWidth="1"/>
    <col min="27" max="27" width="5" style="2" bestFit="1" customWidth="1"/>
    <col min="28" max="28" width="3.85546875" style="2" customWidth="1"/>
    <col min="29" max="29" width="4.42578125" style="2" bestFit="1" customWidth="1"/>
    <col min="30" max="30" width="5.7109375" style="2" customWidth="1"/>
    <col min="31" max="31" width="4.5703125" style="2" customWidth="1"/>
    <col min="32" max="32" width="5.28515625" style="2" customWidth="1"/>
    <col min="33" max="33" width="5.7109375" style="2" customWidth="1"/>
    <col min="34" max="34" width="4.85546875" style="2" customWidth="1"/>
    <col min="35" max="35" width="5.42578125" style="2" customWidth="1"/>
    <col min="36" max="42" width="8.7109375" style="2" customWidth="1"/>
    <col min="43" max="16384" width="22.28515625" style="2"/>
  </cols>
  <sheetData>
    <row r="1" spans="2:35" hidden="1" x14ac:dyDescent="0.2">
      <c r="M1" s="7"/>
      <c r="N1" s="165"/>
      <c r="O1" s="162"/>
      <c r="P1" s="7"/>
      <c r="Q1" s="165"/>
      <c r="R1" s="162"/>
    </row>
    <row r="2" spans="2:35" hidden="1" x14ac:dyDescent="0.2">
      <c r="M2" s="7"/>
      <c r="N2" s="165"/>
      <c r="O2" s="162"/>
      <c r="P2" s="7"/>
      <c r="Q2" s="165"/>
      <c r="R2" s="162"/>
    </row>
    <row r="3" spans="2:35" hidden="1" x14ac:dyDescent="0.2">
      <c r="N3" s="167"/>
      <c r="O3" s="164"/>
      <c r="Q3" s="167"/>
      <c r="R3" s="164"/>
    </row>
    <row r="4" spans="2:35" ht="13.5" hidden="1" thickBot="1" x14ac:dyDescent="0.25">
      <c r="B4" s="2"/>
      <c r="C4" s="2"/>
      <c r="D4" s="2"/>
      <c r="E4" s="2"/>
      <c r="F4" s="2"/>
      <c r="G4" s="2"/>
      <c r="H4" s="32"/>
      <c r="I4" s="2"/>
      <c r="J4" s="2"/>
      <c r="K4" s="2"/>
      <c r="L4" s="2"/>
      <c r="M4" s="2"/>
      <c r="N4" s="166"/>
      <c r="O4" s="163"/>
      <c r="P4" s="2"/>
      <c r="Q4" s="166"/>
      <c r="R4" s="163"/>
      <c r="S4" s="2"/>
      <c r="T4" s="2"/>
      <c r="U4" s="2"/>
    </row>
    <row r="5" spans="2:35" s="5" customFormat="1" ht="12" customHeight="1" x14ac:dyDescent="0.2">
      <c r="B5" s="437" t="s">
        <v>14</v>
      </c>
      <c r="C5" s="439" t="s">
        <v>0</v>
      </c>
      <c r="D5" s="436" t="s">
        <v>1</v>
      </c>
      <c r="E5" s="441" t="s">
        <v>208</v>
      </c>
      <c r="F5" s="436" t="s">
        <v>209</v>
      </c>
      <c r="G5" s="436" t="s">
        <v>2</v>
      </c>
      <c r="H5" s="451" t="s">
        <v>3</v>
      </c>
      <c r="I5" s="436" t="s">
        <v>93</v>
      </c>
      <c r="J5" s="210" t="s">
        <v>21</v>
      </c>
      <c r="K5" s="436" t="s">
        <v>96</v>
      </c>
      <c r="L5" s="391" t="s">
        <v>210</v>
      </c>
      <c r="M5" s="392"/>
      <c r="N5" s="392"/>
      <c r="O5" s="392"/>
      <c r="P5" s="392"/>
      <c r="Q5" s="392"/>
      <c r="R5" s="393"/>
      <c r="S5" s="18"/>
      <c r="T5" s="18"/>
      <c r="U5" s="18"/>
      <c r="V5" s="381" t="s">
        <v>31</v>
      </c>
      <c r="W5" s="398" t="s">
        <v>25</v>
      </c>
      <c r="X5" s="395" t="s">
        <v>211</v>
      </c>
      <c r="Y5" s="386" t="s">
        <v>208</v>
      </c>
    </row>
    <row r="6" spans="2:35" s="5" customFormat="1" ht="24" customHeight="1" x14ac:dyDescent="0.2">
      <c r="B6" s="438"/>
      <c r="C6" s="440"/>
      <c r="D6" s="379"/>
      <c r="E6" s="442"/>
      <c r="F6" s="379"/>
      <c r="G6" s="379"/>
      <c r="H6" s="452"/>
      <c r="I6" s="379"/>
      <c r="J6" s="379" t="s">
        <v>94</v>
      </c>
      <c r="K6" s="379"/>
      <c r="L6" s="394" t="s">
        <v>18</v>
      </c>
      <c r="M6" s="379" t="s">
        <v>4</v>
      </c>
      <c r="N6" s="379"/>
      <c r="O6" s="379"/>
      <c r="P6" s="379"/>
      <c r="Q6" s="379"/>
      <c r="R6" s="379"/>
      <c r="S6" s="379" t="s">
        <v>22</v>
      </c>
      <c r="T6" s="379"/>
      <c r="U6" s="379" t="s">
        <v>24</v>
      </c>
      <c r="V6" s="382"/>
      <c r="W6" s="399"/>
      <c r="X6" s="396"/>
      <c r="Y6" s="387"/>
    </row>
    <row r="7" spans="2:35" s="5" customFormat="1" ht="12" customHeight="1" x14ac:dyDescent="0.2">
      <c r="B7" s="438"/>
      <c r="C7" s="440"/>
      <c r="D7" s="379"/>
      <c r="E7" s="442"/>
      <c r="F7" s="379"/>
      <c r="G7" s="379"/>
      <c r="H7" s="452"/>
      <c r="I7" s="379"/>
      <c r="J7" s="379"/>
      <c r="K7" s="379"/>
      <c r="L7" s="394"/>
      <c r="M7" s="379" t="s">
        <v>5</v>
      </c>
      <c r="N7" s="379"/>
      <c r="O7" s="379"/>
      <c r="P7" s="379" t="s">
        <v>19</v>
      </c>
      <c r="Q7" s="379"/>
      <c r="R7" s="379"/>
      <c r="S7" s="379" t="s">
        <v>23</v>
      </c>
      <c r="T7" s="379" t="s">
        <v>95</v>
      </c>
      <c r="U7" s="380"/>
      <c r="V7" s="382"/>
      <c r="W7" s="399"/>
      <c r="X7" s="396"/>
      <c r="Y7" s="387"/>
      <c r="AG7" s="444" t="s">
        <v>110</v>
      </c>
      <c r="AH7" s="444"/>
      <c r="AI7" s="444"/>
    </row>
    <row r="8" spans="2:35" s="5" customFormat="1" ht="24" customHeight="1" x14ac:dyDescent="0.2">
      <c r="B8" s="438"/>
      <c r="C8" s="440"/>
      <c r="D8" s="379"/>
      <c r="E8" s="443"/>
      <c r="F8" s="379"/>
      <c r="G8" s="379"/>
      <c r="H8" s="452"/>
      <c r="I8" s="379"/>
      <c r="J8" s="211"/>
      <c r="K8" s="379"/>
      <c r="L8" s="394"/>
      <c r="M8" s="211" t="s">
        <v>6</v>
      </c>
      <c r="N8" s="185" t="s">
        <v>7</v>
      </c>
      <c r="O8" s="185" t="s">
        <v>8</v>
      </c>
      <c r="P8" s="221" t="s">
        <v>6</v>
      </c>
      <c r="Q8" s="185" t="s">
        <v>7</v>
      </c>
      <c r="R8" s="185" t="s">
        <v>8</v>
      </c>
      <c r="S8" s="380"/>
      <c r="T8" s="380"/>
      <c r="U8" s="380"/>
      <c r="V8" s="383"/>
      <c r="W8" s="400"/>
      <c r="X8" s="397"/>
      <c r="Y8" s="388"/>
      <c r="AA8" s="5" t="s">
        <v>36</v>
      </c>
      <c r="AB8" s="5" t="s">
        <v>32</v>
      </c>
      <c r="AC8" s="5" t="s">
        <v>38</v>
      </c>
      <c r="AD8" s="5" t="s">
        <v>36</v>
      </c>
      <c r="AE8" s="5" t="s">
        <v>32</v>
      </c>
      <c r="AF8" s="5" t="s">
        <v>38</v>
      </c>
      <c r="AG8" s="5" t="s">
        <v>36</v>
      </c>
      <c r="AH8" s="5" t="s">
        <v>32</v>
      </c>
      <c r="AI8" s="5" t="s">
        <v>38</v>
      </c>
    </row>
    <row r="9" spans="2:35" s="6" customFormat="1" ht="11.25" customHeight="1" thickBot="1" x14ac:dyDescent="0.25">
      <c r="B9" s="19">
        <v>1</v>
      </c>
      <c r="C9" s="20">
        <v>2</v>
      </c>
      <c r="D9" s="20">
        <v>3</v>
      </c>
      <c r="E9" s="20">
        <v>4</v>
      </c>
      <c r="F9" s="21">
        <v>5</v>
      </c>
      <c r="G9" s="20">
        <v>6</v>
      </c>
      <c r="H9" s="110">
        <v>7</v>
      </c>
      <c r="I9" s="20">
        <v>8</v>
      </c>
      <c r="J9" s="20">
        <v>9</v>
      </c>
      <c r="K9" s="20">
        <v>10</v>
      </c>
      <c r="L9" s="111">
        <v>11</v>
      </c>
      <c r="M9" s="20">
        <v>12</v>
      </c>
      <c r="N9" s="20">
        <v>13</v>
      </c>
      <c r="O9" s="20">
        <v>14</v>
      </c>
      <c r="P9" s="111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2">
        <v>21</v>
      </c>
      <c r="W9" s="135">
        <v>22</v>
      </c>
      <c r="X9" s="134">
        <v>23</v>
      </c>
      <c r="Y9" s="112">
        <v>24</v>
      </c>
    </row>
    <row r="10" spans="2:35" ht="14.25" customHeight="1" x14ac:dyDescent="0.2">
      <c r="B10" s="343">
        <v>1</v>
      </c>
      <c r="C10" s="347" t="s">
        <v>64</v>
      </c>
      <c r="D10" s="347" t="s">
        <v>65</v>
      </c>
      <c r="E10" s="347" t="s">
        <v>64</v>
      </c>
      <c r="F10" s="420" t="s">
        <v>101</v>
      </c>
      <c r="G10" s="347" t="s">
        <v>9</v>
      </c>
      <c r="H10" s="368"/>
      <c r="I10" s="363"/>
      <c r="J10" s="365"/>
      <c r="K10" s="197">
        <v>16</v>
      </c>
      <c r="L10" s="233">
        <f t="shared" ref="L10:R10" si="0">SUM(L12:L17)</f>
        <v>12</v>
      </c>
      <c r="M10" s="360">
        <f t="shared" si="0"/>
        <v>4</v>
      </c>
      <c r="N10" s="360">
        <f t="shared" si="0"/>
        <v>2</v>
      </c>
      <c r="O10" s="360">
        <f t="shared" si="0"/>
        <v>2</v>
      </c>
      <c r="P10" s="360">
        <f t="shared" si="0"/>
        <v>8</v>
      </c>
      <c r="Q10" s="360">
        <f t="shared" si="0"/>
        <v>6</v>
      </c>
      <c r="R10" s="360">
        <f t="shared" si="0"/>
        <v>10</v>
      </c>
      <c r="S10" s="27">
        <f>K10-L10</f>
        <v>4</v>
      </c>
      <c r="T10" s="205">
        <f>T11/28</f>
        <v>4</v>
      </c>
      <c r="U10" s="205"/>
      <c r="V10" s="389"/>
      <c r="W10" s="457"/>
      <c r="X10" s="136"/>
      <c r="Y10" s="78"/>
      <c r="Z10" s="157"/>
      <c r="AG10" s="35"/>
      <c r="AH10" s="35"/>
      <c r="AI10" s="35"/>
    </row>
    <row r="11" spans="2:35" ht="15" customHeight="1" thickBot="1" x14ac:dyDescent="0.25">
      <c r="B11" s="367"/>
      <c r="C11" s="362"/>
      <c r="D11" s="362"/>
      <c r="E11" s="362"/>
      <c r="F11" s="421"/>
      <c r="G11" s="362"/>
      <c r="H11" s="371"/>
      <c r="I11" s="364"/>
      <c r="J11" s="366"/>
      <c r="K11" s="198">
        <v>448</v>
      </c>
      <c r="L11" s="206">
        <f>L10*28</f>
        <v>336</v>
      </c>
      <c r="M11" s="361"/>
      <c r="N11" s="361"/>
      <c r="O11" s="361"/>
      <c r="P11" s="361"/>
      <c r="Q11" s="361"/>
      <c r="R11" s="361"/>
      <c r="S11" s="25">
        <f>K11-L11</f>
        <v>112</v>
      </c>
      <c r="T11" s="26">
        <f>SUM(T12:T17)</f>
        <v>112</v>
      </c>
      <c r="U11" s="9"/>
      <c r="V11" s="390"/>
      <c r="W11" s="458"/>
      <c r="X11" s="288"/>
      <c r="Y11" s="289"/>
      <c r="Z11" s="157"/>
      <c r="AG11" s="35"/>
      <c r="AH11" s="35"/>
      <c r="AI11" s="35"/>
    </row>
    <row r="12" spans="2:35" ht="25.5" customHeight="1" x14ac:dyDescent="0.2">
      <c r="B12" s="367"/>
      <c r="C12" s="362"/>
      <c r="D12" s="362"/>
      <c r="E12" s="362"/>
      <c r="F12" s="421"/>
      <c r="G12" s="362"/>
      <c r="H12" s="225" t="s">
        <v>146</v>
      </c>
      <c r="I12" s="215" t="s">
        <v>286</v>
      </c>
      <c r="J12" s="11"/>
      <c r="K12" s="215" t="s">
        <v>147</v>
      </c>
      <c r="L12" s="133">
        <f t="shared" ref="L12:L17" si="1">M12+P12</f>
        <v>2</v>
      </c>
      <c r="M12" s="130">
        <f t="shared" ref="M12:M17" si="2">IF(J12="m",(N12+O12)*2.5*W12/28,(N12+O12)*2*W12/28)</f>
        <v>2</v>
      </c>
      <c r="N12" s="215">
        <v>2</v>
      </c>
      <c r="O12" s="215"/>
      <c r="P12" s="133">
        <f t="shared" ref="P12:P17" si="3">IF(J12="m",(Q12+R12)*1.5*W12/28,(Q12+R12)*1*W12/28)</f>
        <v>0</v>
      </c>
      <c r="Q12" s="215"/>
      <c r="R12" s="215"/>
      <c r="S12" s="11" t="s">
        <v>27</v>
      </c>
      <c r="T12" s="11">
        <v>10</v>
      </c>
      <c r="U12" s="11"/>
      <c r="V12" s="376"/>
      <c r="W12" s="102">
        <v>14</v>
      </c>
      <c r="X12" s="287" t="s">
        <v>65</v>
      </c>
      <c r="Y12" s="260" t="s">
        <v>109</v>
      </c>
      <c r="Z12" s="157"/>
      <c r="AA12" s="2">
        <f>IF(ISNUMBER(SEARCH("Aut",I12)),L12, 0)</f>
        <v>2</v>
      </c>
      <c r="AB12" s="2">
        <f>IF(ISNUMBER(SEARCH("Tst",I12)),L12, 0)</f>
        <v>2</v>
      </c>
      <c r="AC12" s="2">
        <f>IF(ISNUMBER(SEARCH("Calc",I12)),L12, 0)</f>
        <v>2</v>
      </c>
      <c r="AD12" s="2">
        <f>SUM(AA12:AA17)</f>
        <v>2</v>
      </c>
      <c r="AE12" s="2">
        <f>SUM(AB12:AB17)</f>
        <v>2</v>
      </c>
      <c r="AF12" s="2">
        <f>SUM(AC12:AC17)</f>
        <v>2</v>
      </c>
      <c r="AG12" s="35">
        <f>AD12/11</f>
        <v>0.18181818181818182</v>
      </c>
      <c r="AH12" s="35">
        <f>AE12/11</f>
        <v>0.18181818181818182</v>
      </c>
      <c r="AI12" s="35">
        <f>AF12/11</f>
        <v>0.18181818181818182</v>
      </c>
    </row>
    <row r="13" spans="2:35" ht="25.5" customHeight="1" x14ac:dyDescent="0.2">
      <c r="B13" s="367"/>
      <c r="C13" s="362"/>
      <c r="D13" s="362"/>
      <c r="E13" s="362"/>
      <c r="F13" s="421"/>
      <c r="G13" s="362"/>
      <c r="H13" s="227" t="s">
        <v>150</v>
      </c>
      <c r="I13" s="11" t="s">
        <v>63</v>
      </c>
      <c r="J13" s="11"/>
      <c r="K13" s="11" t="s">
        <v>87</v>
      </c>
      <c r="L13" s="133">
        <f t="shared" si="1"/>
        <v>2</v>
      </c>
      <c r="M13" s="130">
        <f t="shared" si="2"/>
        <v>2</v>
      </c>
      <c r="N13" s="11"/>
      <c r="O13" s="11">
        <v>2</v>
      </c>
      <c r="P13" s="133">
        <f t="shared" si="3"/>
        <v>0</v>
      </c>
      <c r="Q13" s="11"/>
      <c r="R13" s="11"/>
      <c r="S13" s="33" t="s">
        <v>28</v>
      </c>
      <c r="T13" s="33">
        <v>10</v>
      </c>
      <c r="U13" s="11"/>
      <c r="V13" s="376"/>
      <c r="W13" s="181">
        <v>14</v>
      </c>
      <c r="X13" s="138" t="s">
        <v>65</v>
      </c>
      <c r="Y13" s="23" t="s">
        <v>109</v>
      </c>
      <c r="Z13" s="157"/>
      <c r="AG13" s="35"/>
      <c r="AH13" s="35"/>
      <c r="AI13" s="35"/>
    </row>
    <row r="14" spans="2:35" ht="25.5" customHeight="1" x14ac:dyDescent="0.2">
      <c r="B14" s="367"/>
      <c r="C14" s="362"/>
      <c r="D14" s="362"/>
      <c r="E14" s="362"/>
      <c r="F14" s="421"/>
      <c r="G14" s="362"/>
      <c r="H14" s="225" t="s">
        <v>68</v>
      </c>
      <c r="I14" s="11" t="s">
        <v>78</v>
      </c>
      <c r="J14" s="11"/>
      <c r="K14" s="11" t="s">
        <v>47</v>
      </c>
      <c r="L14" s="133">
        <f t="shared" si="1"/>
        <v>2</v>
      </c>
      <c r="M14" s="130">
        <f t="shared" si="2"/>
        <v>0</v>
      </c>
      <c r="N14" s="11"/>
      <c r="O14" s="11"/>
      <c r="P14" s="133">
        <f t="shared" si="3"/>
        <v>2</v>
      </c>
      <c r="Q14" s="11"/>
      <c r="R14" s="11">
        <v>4</v>
      </c>
      <c r="S14" s="11" t="s">
        <v>30</v>
      </c>
      <c r="T14" s="11">
        <v>45</v>
      </c>
      <c r="U14" s="11"/>
      <c r="V14" s="376"/>
      <c r="W14" s="181">
        <v>14</v>
      </c>
      <c r="X14" s="138" t="s">
        <v>65</v>
      </c>
      <c r="Y14" s="23" t="s">
        <v>109</v>
      </c>
      <c r="Z14" s="157"/>
      <c r="AG14" s="35"/>
      <c r="AH14" s="35"/>
      <c r="AI14" s="35"/>
    </row>
    <row r="15" spans="2:35" ht="25.5" customHeight="1" x14ac:dyDescent="0.2">
      <c r="B15" s="367"/>
      <c r="C15" s="362"/>
      <c r="D15" s="362"/>
      <c r="E15" s="362"/>
      <c r="F15" s="421"/>
      <c r="G15" s="362"/>
      <c r="H15" s="226" t="s">
        <v>146</v>
      </c>
      <c r="I15" s="215" t="s">
        <v>78</v>
      </c>
      <c r="J15" s="215"/>
      <c r="K15" s="215" t="s">
        <v>105</v>
      </c>
      <c r="L15" s="133">
        <f t="shared" si="1"/>
        <v>3</v>
      </c>
      <c r="M15" s="130">
        <f t="shared" si="2"/>
        <v>0</v>
      </c>
      <c r="N15" s="215"/>
      <c r="O15" s="215"/>
      <c r="P15" s="133">
        <f t="shared" si="3"/>
        <v>3</v>
      </c>
      <c r="Q15" s="215">
        <v>6</v>
      </c>
      <c r="R15" s="215"/>
      <c r="S15" s="33" t="s">
        <v>29</v>
      </c>
      <c r="T15" s="11">
        <v>30</v>
      </c>
      <c r="U15" s="11"/>
      <c r="V15" s="376"/>
      <c r="W15" s="181">
        <v>14</v>
      </c>
      <c r="X15" s="138" t="s">
        <v>65</v>
      </c>
      <c r="Y15" s="23" t="s">
        <v>109</v>
      </c>
      <c r="Z15" s="157"/>
      <c r="AG15" s="35"/>
      <c r="AH15" s="35"/>
      <c r="AI15" s="35"/>
    </row>
    <row r="16" spans="2:35" x14ac:dyDescent="0.2">
      <c r="B16" s="367"/>
      <c r="C16" s="362"/>
      <c r="D16" s="362"/>
      <c r="E16" s="362"/>
      <c r="F16" s="421"/>
      <c r="G16" s="362"/>
      <c r="H16" s="225" t="s">
        <v>68</v>
      </c>
      <c r="I16" s="11" t="s">
        <v>38</v>
      </c>
      <c r="J16" s="11"/>
      <c r="K16" s="215" t="s">
        <v>47</v>
      </c>
      <c r="L16" s="133">
        <f t="shared" si="1"/>
        <v>2</v>
      </c>
      <c r="M16" s="130">
        <f t="shared" si="2"/>
        <v>0</v>
      </c>
      <c r="N16" s="215"/>
      <c r="O16" s="215"/>
      <c r="P16" s="133">
        <f t="shared" si="3"/>
        <v>2</v>
      </c>
      <c r="Q16" s="215"/>
      <c r="R16" s="215">
        <v>4</v>
      </c>
      <c r="S16" s="12" t="s">
        <v>138</v>
      </c>
      <c r="T16" s="12">
        <v>17</v>
      </c>
      <c r="U16" s="11"/>
      <c r="V16" s="376"/>
      <c r="W16" s="71">
        <v>14</v>
      </c>
      <c r="X16" s="138" t="s">
        <v>65</v>
      </c>
      <c r="Y16" s="23" t="s">
        <v>109</v>
      </c>
      <c r="Z16" s="157"/>
      <c r="AG16" s="35"/>
      <c r="AH16" s="35"/>
      <c r="AI16" s="35"/>
    </row>
    <row r="17" spans="2:35" ht="13.5" thickBot="1" x14ac:dyDescent="0.25">
      <c r="B17" s="367"/>
      <c r="C17" s="362"/>
      <c r="D17" s="362"/>
      <c r="E17" s="362"/>
      <c r="F17" s="421"/>
      <c r="G17" s="362"/>
      <c r="H17" s="227" t="s">
        <v>150</v>
      </c>
      <c r="I17" s="11" t="s">
        <v>78</v>
      </c>
      <c r="J17" s="11"/>
      <c r="K17" s="11" t="s">
        <v>40</v>
      </c>
      <c r="L17" s="133">
        <f t="shared" si="1"/>
        <v>1</v>
      </c>
      <c r="M17" s="130">
        <f t="shared" si="2"/>
        <v>0</v>
      </c>
      <c r="N17" s="144"/>
      <c r="O17" s="144"/>
      <c r="P17" s="133">
        <f t="shared" si="3"/>
        <v>1</v>
      </c>
      <c r="Q17" s="144"/>
      <c r="R17" s="144">
        <v>2</v>
      </c>
      <c r="S17" s="12"/>
      <c r="T17" s="12"/>
      <c r="U17" s="213"/>
      <c r="V17" s="376"/>
      <c r="W17" s="71">
        <v>14</v>
      </c>
      <c r="X17" s="138" t="s">
        <v>65</v>
      </c>
      <c r="Y17" s="23" t="s">
        <v>109</v>
      </c>
      <c r="Z17" s="157"/>
      <c r="AG17" s="35"/>
      <c r="AH17" s="35"/>
      <c r="AI17" s="35"/>
    </row>
    <row r="18" spans="2:35" ht="12.75" customHeight="1" x14ac:dyDescent="0.2">
      <c r="B18" s="343">
        <v>2</v>
      </c>
      <c r="C18" s="347" t="s">
        <v>20</v>
      </c>
      <c r="D18" s="347" t="s">
        <v>34</v>
      </c>
      <c r="E18" s="347" t="s">
        <v>20</v>
      </c>
      <c r="F18" s="347" t="s">
        <v>98</v>
      </c>
      <c r="G18" s="347" t="s">
        <v>9</v>
      </c>
      <c r="H18" s="368"/>
      <c r="I18" s="363"/>
      <c r="J18" s="365"/>
      <c r="K18" s="197">
        <v>16</v>
      </c>
      <c r="L18" s="233">
        <f t="shared" ref="L18:R18" si="4">SUM(L20:L23)</f>
        <v>9</v>
      </c>
      <c r="M18" s="360">
        <f t="shared" si="4"/>
        <v>9</v>
      </c>
      <c r="N18" s="360">
        <f t="shared" si="4"/>
        <v>5</v>
      </c>
      <c r="O18" s="360">
        <f t="shared" si="4"/>
        <v>4</v>
      </c>
      <c r="P18" s="360">
        <f t="shared" si="4"/>
        <v>0</v>
      </c>
      <c r="Q18" s="360">
        <f t="shared" si="4"/>
        <v>0</v>
      </c>
      <c r="R18" s="358">
        <f t="shared" si="4"/>
        <v>0</v>
      </c>
      <c r="S18" s="27">
        <f>K18-L18</f>
        <v>7</v>
      </c>
      <c r="T18" s="205">
        <f>T19/28</f>
        <v>7</v>
      </c>
      <c r="U18" s="205"/>
      <c r="V18" s="389"/>
      <c r="W18" s="296"/>
      <c r="X18" s="93"/>
      <c r="Y18" s="113"/>
      <c r="Z18" s="157"/>
      <c r="AG18" s="35"/>
      <c r="AH18" s="35"/>
      <c r="AI18" s="35"/>
    </row>
    <row r="19" spans="2:35" ht="13.5" customHeight="1" thickBot="1" x14ac:dyDescent="0.25">
      <c r="B19" s="367"/>
      <c r="C19" s="362"/>
      <c r="D19" s="362"/>
      <c r="E19" s="362"/>
      <c r="F19" s="362"/>
      <c r="G19" s="348"/>
      <c r="H19" s="371"/>
      <c r="I19" s="364"/>
      <c r="J19" s="366"/>
      <c r="K19" s="198">
        <v>448</v>
      </c>
      <c r="L19" s="206">
        <f>L18*28</f>
        <v>252</v>
      </c>
      <c r="M19" s="361"/>
      <c r="N19" s="361"/>
      <c r="O19" s="361"/>
      <c r="P19" s="361"/>
      <c r="Q19" s="361"/>
      <c r="R19" s="359"/>
      <c r="S19" s="25">
        <f>K19-L19</f>
        <v>196</v>
      </c>
      <c r="T19" s="26">
        <f>SUM(T20:T23)</f>
        <v>196</v>
      </c>
      <c r="U19" s="9"/>
      <c r="V19" s="390"/>
      <c r="W19" s="297"/>
      <c r="X19" s="290"/>
      <c r="Y19" s="291"/>
      <c r="Z19" s="157"/>
      <c r="AG19" s="35"/>
      <c r="AH19" s="35"/>
      <c r="AI19" s="35"/>
    </row>
    <row r="20" spans="2:35" ht="25.5" x14ac:dyDescent="0.2">
      <c r="B20" s="367"/>
      <c r="C20" s="362"/>
      <c r="D20" s="362"/>
      <c r="E20" s="362"/>
      <c r="F20" s="362"/>
      <c r="G20" s="348"/>
      <c r="H20" s="225" t="s">
        <v>212</v>
      </c>
      <c r="I20" s="11" t="s">
        <v>151</v>
      </c>
      <c r="J20" s="11"/>
      <c r="K20" s="213" t="s">
        <v>86</v>
      </c>
      <c r="L20" s="130">
        <f>M20+P20</f>
        <v>2</v>
      </c>
      <c r="M20" s="130">
        <f>IF(J20="m",(N20+O20)*2.5*W20/28,(N20+O20)*2*W20/28)</f>
        <v>2</v>
      </c>
      <c r="N20" s="215"/>
      <c r="O20" s="215">
        <v>2</v>
      </c>
      <c r="P20" s="130">
        <f>IF(J20="m",(Q20+R20)*1.5*W20/28,(Q20+R20)*1*W20/28)</f>
        <v>0</v>
      </c>
      <c r="Q20" s="215"/>
      <c r="R20" s="215"/>
      <c r="S20" s="11" t="s">
        <v>91</v>
      </c>
      <c r="T20" s="11">
        <v>45</v>
      </c>
      <c r="U20" s="11"/>
      <c r="V20" s="376"/>
      <c r="W20" s="102">
        <v>14</v>
      </c>
      <c r="X20" s="76" t="s">
        <v>34</v>
      </c>
      <c r="Y20" s="114" t="s">
        <v>20</v>
      </c>
      <c r="Z20" s="157"/>
      <c r="AA20" s="2">
        <f>IF(ISNUMBER(SEARCH("Aut",I20)),L20, 0)</f>
        <v>2</v>
      </c>
      <c r="AB20" s="2">
        <f>IF(ISNUMBER(SEARCH("Tst",I20)),L20, 0)</f>
        <v>0</v>
      </c>
      <c r="AC20" s="2">
        <f>IF(ISNUMBER(SEARCH("Calc",I20)),L20, 0)</f>
        <v>2</v>
      </c>
      <c r="AD20" s="2">
        <f>SUM(AA20:AA23)</f>
        <v>7</v>
      </c>
      <c r="AE20" s="2">
        <f>SUM(AB20:AB23)</f>
        <v>0</v>
      </c>
      <c r="AF20" s="2">
        <f>SUM(AC20:AC23)</f>
        <v>2</v>
      </c>
      <c r="AG20" s="35">
        <f>AD20/8</f>
        <v>0.875</v>
      </c>
      <c r="AH20" s="35">
        <f>AE20/8</f>
        <v>0</v>
      </c>
      <c r="AI20" s="35">
        <f>AF20/8</f>
        <v>0.25</v>
      </c>
    </row>
    <row r="21" spans="2:35" ht="25.5" x14ac:dyDescent="0.2">
      <c r="B21" s="367"/>
      <c r="C21" s="362"/>
      <c r="D21" s="362"/>
      <c r="E21" s="362"/>
      <c r="F21" s="362"/>
      <c r="G21" s="348"/>
      <c r="H21" s="225" t="s">
        <v>149</v>
      </c>
      <c r="I21" s="11" t="s">
        <v>36</v>
      </c>
      <c r="J21" s="11"/>
      <c r="K21" s="11" t="s">
        <v>15</v>
      </c>
      <c r="L21" s="130">
        <f t="shared" ref="L21:L23" si="5">M21+P21</f>
        <v>2</v>
      </c>
      <c r="M21" s="130">
        <f t="shared" ref="M21:M23" si="6">IF(J21="m",(N21+O21)*2.5*W21/28,(N21+O21)*2*W21/28)</f>
        <v>2</v>
      </c>
      <c r="N21" s="11"/>
      <c r="O21" s="11">
        <v>2</v>
      </c>
      <c r="P21" s="130">
        <f t="shared" ref="P21:P23" si="7">IF(J21="m",(Q21+R21)*1.5*W21/28,(Q21+R21)*1*W21/28)</f>
        <v>0</v>
      </c>
      <c r="Q21" s="11"/>
      <c r="R21" s="11"/>
      <c r="S21" s="11" t="s">
        <v>103</v>
      </c>
      <c r="T21" s="11">
        <v>60</v>
      </c>
      <c r="U21" s="11"/>
      <c r="V21" s="376"/>
      <c r="W21" s="181">
        <v>14</v>
      </c>
      <c r="X21" s="129" t="s">
        <v>34</v>
      </c>
      <c r="Y21" s="115" t="s">
        <v>20</v>
      </c>
      <c r="Z21" s="157"/>
      <c r="AA21" s="2">
        <f>IF(ISNUMBER(SEARCH("Aut",I21)),L21, 0)</f>
        <v>2</v>
      </c>
      <c r="AB21" s="2">
        <f>IF(ISNUMBER(SEARCH("Tst",I21)),L21, 0)</f>
        <v>0</v>
      </c>
      <c r="AC21" s="2">
        <f>IF(ISNUMBER(SEARCH("Calc",I21)),L21, 0)</f>
        <v>0</v>
      </c>
      <c r="AG21" s="35"/>
      <c r="AH21" s="35"/>
      <c r="AI21" s="35"/>
    </row>
    <row r="22" spans="2:35" ht="25.5" x14ac:dyDescent="0.2">
      <c r="B22" s="367"/>
      <c r="C22" s="362"/>
      <c r="D22" s="362"/>
      <c r="E22" s="362"/>
      <c r="F22" s="362"/>
      <c r="G22" s="348"/>
      <c r="H22" s="225" t="s">
        <v>148</v>
      </c>
      <c r="I22" s="11" t="s">
        <v>226</v>
      </c>
      <c r="J22" s="11"/>
      <c r="K22" s="11" t="s">
        <v>124</v>
      </c>
      <c r="L22" s="130">
        <f t="shared" si="5"/>
        <v>2</v>
      </c>
      <c r="M22" s="130">
        <f t="shared" si="6"/>
        <v>2</v>
      </c>
      <c r="N22" s="11">
        <v>2</v>
      </c>
      <c r="O22" s="11"/>
      <c r="P22" s="130">
        <f t="shared" si="7"/>
        <v>0</v>
      </c>
      <c r="Q22" s="11"/>
      <c r="R22" s="11"/>
      <c r="S22" s="11" t="s">
        <v>29</v>
      </c>
      <c r="T22" s="11">
        <v>61</v>
      </c>
      <c r="U22" s="13"/>
      <c r="V22" s="376"/>
      <c r="W22" s="71">
        <v>14</v>
      </c>
      <c r="X22" s="129" t="s">
        <v>34</v>
      </c>
      <c r="Y22" s="115" t="s">
        <v>20</v>
      </c>
      <c r="Z22" s="157"/>
      <c r="AG22" s="35"/>
      <c r="AH22" s="35"/>
      <c r="AI22" s="35"/>
    </row>
    <row r="23" spans="2:35" ht="13.5" thickBot="1" x14ac:dyDescent="0.25">
      <c r="B23" s="432"/>
      <c r="C23" s="372"/>
      <c r="D23" s="372"/>
      <c r="E23" s="372"/>
      <c r="F23" s="372"/>
      <c r="G23" s="355"/>
      <c r="H23" s="232" t="s">
        <v>43</v>
      </c>
      <c r="I23" s="24" t="s">
        <v>123</v>
      </c>
      <c r="J23" s="24"/>
      <c r="K23" s="24" t="s">
        <v>124</v>
      </c>
      <c r="L23" s="130">
        <f t="shared" si="5"/>
        <v>3</v>
      </c>
      <c r="M23" s="130">
        <f t="shared" si="6"/>
        <v>3</v>
      </c>
      <c r="N23" s="92">
        <v>3</v>
      </c>
      <c r="O23" s="92"/>
      <c r="P23" s="130">
        <f t="shared" si="7"/>
        <v>0</v>
      </c>
      <c r="Q23" s="92"/>
      <c r="R23" s="92"/>
      <c r="S23" s="92" t="s">
        <v>138</v>
      </c>
      <c r="T23" s="24">
        <v>30</v>
      </c>
      <c r="U23" s="24"/>
      <c r="V23" s="377"/>
      <c r="W23" s="107">
        <v>14</v>
      </c>
      <c r="X23" s="324" t="s">
        <v>34</v>
      </c>
      <c r="Y23" s="116" t="s">
        <v>20</v>
      </c>
      <c r="Z23" s="157"/>
      <c r="AA23" s="2">
        <f>IF(ISNUMBER(SEARCH("Aut",I23)),L23, 0)</f>
        <v>3</v>
      </c>
      <c r="AB23" s="2">
        <f>IF(ISNUMBER(SEARCH("Tst",I23)),L23, 0)</f>
        <v>0</v>
      </c>
      <c r="AC23" s="2">
        <f>IF(ISNUMBER(SEARCH("Calc",I23)),L23, 0)</f>
        <v>0</v>
      </c>
      <c r="AG23" s="35"/>
      <c r="AH23" s="35"/>
      <c r="AI23" s="35"/>
    </row>
    <row r="24" spans="2:35" ht="12.75" customHeight="1" x14ac:dyDescent="0.2">
      <c r="B24" s="343">
        <v>3</v>
      </c>
      <c r="C24" s="347" t="s">
        <v>20</v>
      </c>
      <c r="D24" s="347" t="s">
        <v>83</v>
      </c>
      <c r="E24" s="347" t="s">
        <v>20</v>
      </c>
      <c r="F24" s="347" t="s">
        <v>128</v>
      </c>
      <c r="G24" s="347" t="s">
        <v>9</v>
      </c>
      <c r="H24" s="368"/>
      <c r="I24" s="363"/>
      <c r="J24" s="365"/>
      <c r="K24" s="197">
        <v>16</v>
      </c>
      <c r="L24" s="233">
        <f t="shared" ref="L24:R24" si="8">SUM(L26:L30)</f>
        <v>9</v>
      </c>
      <c r="M24" s="360">
        <f t="shared" si="8"/>
        <v>6</v>
      </c>
      <c r="N24" s="360">
        <f t="shared" si="8"/>
        <v>4</v>
      </c>
      <c r="O24" s="360">
        <f t="shared" si="8"/>
        <v>2</v>
      </c>
      <c r="P24" s="360">
        <f t="shared" si="8"/>
        <v>3</v>
      </c>
      <c r="Q24" s="360">
        <f t="shared" si="8"/>
        <v>4</v>
      </c>
      <c r="R24" s="360">
        <f t="shared" si="8"/>
        <v>2</v>
      </c>
      <c r="S24" s="27">
        <f>K24-L24</f>
        <v>7</v>
      </c>
      <c r="T24" s="205">
        <f>T25/28</f>
        <v>7</v>
      </c>
      <c r="U24" s="205"/>
      <c r="V24" s="375"/>
      <c r="W24" s="180"/>
      <c r="X24" s="93"/>
      <c r="Y24" s="113"/>
      <c r="Z24" s="157"/>
      <c r="AG24" s="35"/>
      <c r="AH24" s="35"/>
      <c r="AI24" s="35"/>
    </row>
    <row r="25" spans="2:35" ht="13.5" customHeight="1" thickBot="1" x14ac:dyDescent="0.25">
      <c r="B25" s="367"/>
      <c r="C25" s="362"/>
      <c r="D25" s="348"/>
      <c r="E25" s="348"/>
      <c r="F25" s="348"/>
      <c r="G25" s="348"/>
      <c r="H25" s="371"/>
      <c r="I25" s="364"/>
      <c r="J25" s="366"/>
      <c r="K25" s="198">
        <v>448</v>
      </c>
      <c r="L25" s="206">
        <f>L24*28</f>
        <v>252</v>
      </c>
      <c r="M25" s="361"/>
      <c r="N25" s="361"/>
      <c r="O25" s="361"/>
      <c r="P25" s="361"/>
      <c r="Q25" s="361"/>
      <c r="R25" s="361"/>
      <c r="S25" s="25">
        <f>K25-L25</f>
        <v>196</v>
      </c>
      <c r="T25" s="26">
        <f>SUM(T26:T29)</f>
        <v>196</v>
      </c>
      <c r="U25" s="9"/>
      <c r="V25" s="376"/>
      <c r="W25" s="181"/>
      <c r="X25" s="98"/>
      <c r="Y25" s="114"/>
      <c r="Z25" s="157"/>
      <c r="AG25" s="35"/>
      <c r="AH25" s="35"/>
      <c r="AI25" s="35"/>
    </row>
    <row r="26" spans="2:35" ht="25.5" x14ac:dyDescent="0.2">
      <c r="B26" s="367"/>
      <c r="C26" s="362"/>
      <c r="D26" s="348"/>
      <c r="E26" s="348"/>
      <c r="F26" s="348"/>
      <c r="G26" s="348"/>
      <c r="H26" s="225" t="s">
        <v>166</v>
      </c>
      <c r="I26" s="11" t="s">
        <v>207</v>
      </c>
      <c r="J26" s="11"/>
      <c r="K26" s="209" t="s">
        <v>271</v>
      </c>
      <c r="L26" s="130">
        <f>M26+P26</f>
        <v>2</v>
      </c>
      <c r="M26" s="130">
        <f>IF(J26="m",(N26+O26)*2.5*W26/28,(N26+O26)*2*W26/28)</f>
        <v>2</v>
      </c>
      <c r="N26" s="215">
        <v>2</v>
      </c>
      <c r="O26" s="215"/>
      <c r="P26" s="130">
        <f>IF(J26="m",(Q26+R26)*1.5*W26/28,(Q26+R26)*1*W26/28)</f>
        <v>0</v>
      </c>
      <c r="Q26" s="215"/>
      <c r="R26" s="215"/>
      <c r="S26" s="11" t="s">
        <v>91</v>
      </c>
      <c r="T26" s="11">
        <v>45</v>
      </c>
      <c r="U26" s="11"/>
      <c r="V26" s="376"/>
      <c r="W26" s="181">
        <v>14</v>
      </c>
      <c r="X26" s="129" t="s">
        <v>83</v>
      </c>
      <c r="Y26" s="115" t="s">
        <v>20</v>
      </c>
      <c r="Z26" s="157"/>
      <c r="AA26" s="2">
        <f>IF(ISNUMBER(SEARCH("Aut",I26)),L26, 0)</f>
        <v>2</v>
      </c>
      <c r="AB26" s="2">
        <f>IF(ISNUMBER(SEARCH("Tst",I26)),L26, 0)</f>
        <v>2</v>
      </c>
      <c r="AC26" s="2">
        <f>IF(ISNUMBER(SEARCH("Calc",I26)),L26, 0)</f>
        <v>2</v>
      </c>
      <c r="AD26" s="2">
        <f>SUM(AA26:AA30)</f>
        <v>2</v>
      </c>
      <c r="AE26" s="2">
        <f>SUM(AB26:AB30)</f>
        <v>2</v>
      </c>
      <c r="AF26" s="2">
        <f>SUM(AC26:AC30)</f>
        <v>8</v>
      </c>
      <c r="AG26" s="35">
        <f>AD26/8</f>
        <v>0.25</v>
      </c>
      <c r="AH26" s="35">
        <f>AE26/8</f>
        <v>0.25</v>
      </c>
      <c r="AI26" s="35">
        <f>AF26/8</f>
        <v>1</v>
      </c>
    </row>
    <row r="27" spans="2:35" ht="24" customHeight="1" x14ac:dyDescent="0.2">
      <c r="B27" s="367"/>
      <c r="C27" s="362"/>
      <c r="D27" s="348"/>
      <c r="E27" s="348"/>
      <c r="F27" s="348"/>
      <c r="G27" s="348"/>
      <c r="H27" s="225" t="s">
        <v>141</v>
      </c>
      <c r="I27" s="11" t="s">
        <v>38</v>
      </c>
      <c r="J27" s="11"/>
      <c r="K27" s="11" t="s">
        <v>16</v>
      </c>
      <c r="L27" s="130">
        <f>M27+P27</f>
        <v>2</v>
      </c>
      <c r="M27" s="130">
        <f>IF(J27="m",(N27+O27)*2.5*W27/28,(N27+O27)*2*W27/28)</f>
        <v>2</v>
      </c>
      <c r="N27" s="215"/>
      <c r="O27" s="215">
        <v>2</v>
      </c>
      <c r="P27" s="130">
        <f>IF(J27="m",(Q27+R27)*1.5*W27/28,(Q27+R27)*1*W27/28)</f>
        <v>0</v>
      </c>
      <c r="Q27" s="11"/>
      <c r="R27" s="11"/>
      <c r="S27" s="11" t="s">
        <v>103</v>
      </c>
      <c r="T27" s="11">
        <v>60</v>
      </c>
      <c r="U27" s="11"/>
      <c r="V27" s="376"/>
      <c r="W27" s="181">
        <v>14</v>
      </c>
      <c r="X27" s="129" t="s">
        <v>83</v>
      </c>
      <c r="Y27" s="115" t="s">
        <v>20</v>
      </c>
      <c r="Z27" s="157"/>
      <c r="AA27" s="2">
        <f>IF(ISNUMBER(SEARCH("Aut",I27)),L27, 0)</f>
        <v>0</v>
      </c>
      <c r="AB27" s="2">
        <f>IF(ISNUMBER(SEARCH("Tst",I27)),L27, 0)</f>
        <v>0</v>
      </c>
      <c r="AC27" s="2">
        <f>IF(ISNUMBER(SEARCH("Calc",I27)),L27, 0)</f>
        <v>2</v>
      </c>
      <c r="AG27" s="35"/>
      <c r="AH27" s="35"/>
      <c r="AI27" s="35"/>
    </row>
    <row r="28" spans="2:35" ht="24" customHeight="1" x14ac:dyDescent="0.2">
      <c r="B28" s="367"/>
      <c r="C28" s="362"/>
      <c r="D28" s="348"/>
      <c r="E28" s="348"/>
      <c r="F28" s="348"/>
      <c r="G28" s="348"/>
      <c r="H28" s="225" t="s">
        <v>141</v>
      </c>
      <c r="I28" s="11" t="s">
        <v>38</v>
      </c>
      <c r="J28" s="11"/>
      <c r="K28" s="11" t="s">
        <v>45</v>
      </c>
      <c r="L28" s="130">
        <f>M28+P28</f>
        <v>1</v>
      </c>
      <c r="M28" s="130">
        <f>IF(J28="m",(N28+O28)*2.5*W28/28,(N28+O28)*2*W28/28)</f>
        <v>0</v>
      </c>
      <c r="N28" s="215"/>
      <c r="O28" s="215"/>
      <c r="P28" s="130">
        <f>IF(J28="m",(Q28+R28)*1.5*W28/28,(Q28+R28)*1*W28/28)</f>
        <v>1</v>
      </c>
      <c r="Q28" s="11"/>
      <c r="R28" s="11">
        <v>2</v>
      </c>
      <c r="S28" s="11" t="s">
        <v>29</v>
      </c>
      <c r="T28" s="11">
        <v>61</v>
      </c>
      <c r="U28" s="11"/>
      <c r="V28" s="376"/>
      <c r="W28" s="181">
        <v>14</v>
      </c>
      <c r="X28" s="129" t="s">
        <v>83</v>
      </c>
      <c r="Y28" s="115" t="s">
        <v>20</v>
      </c>
      <c r="Z28" s="157"/>
      <c r="AG28" s="35"/>
      <c r="AH28" s="35"/>
      <c r="AI28" s="35"/>
    </row>
    <row r="29" spans="2:35" ht="13.5" thickBot="1" x14ac:dyDescent="0.25">
      <c r="B29" s="367"/>
      <c r="C29" s="362"/>
      <c r="D29" s="348"/>
      <c r="E29" s="348"/>
      <c r="F29" s="348"/>
      <c r="G29" s="348"/>
      <c r="H29" s="225" t="s">
        <v>192</v>
      </c>
      <c r="I29" s="11" t="s">
        <v>38</v>
      </c>
      <c r="J29" s="11"/>
      <c r="K29" s="11" t="s">
        <v>16</v>
      </c>
      <c r="L29" s="133">
        <f>M29+P29</f>
        <v>2</v>
      </c>
      <c r="M29" s="130">
        <f>IF(J29="m",(N29+O29)*2.5*W29/28,(N29+O29)*2*W29/28)</f>
        <v>2</v>
      </c>
      <c r="N29" s="11">
        <v>2</v>
      </c>
      <c r="O29" s="11"/>
      <c r="P29" s="130">
        <f>IF(J29="m",(Q29+R29)*1.5*W29/28,(Q29+R29)*1*W29/28)</f>
        <v>0</v>
      </c>
      <c r="Q29" s="11"/>
      <c r="R29" s="11"/>
      <c r="S29" s="92" t="s">
        <v>138</v>
      </c>
      <c r="T29" s="24">
        <v>30</v>
      </c>
      <c r="U29" s="11"/>
      <c r="V29" s="376"/>
      <c r="W29" s="181">
        <v>14</v>
      </c>
      <c r="X29" s="129" t="s">
        <v>83</v>
      </c>
      <c r="Y29" s="115" t="s">
        <v>20</v>
      </c>
      <c r="Z29" s="157"/>
      <c r="AA29" s="2">
        <f>IF(ISNUMBER(SEARCH("Aut",I29)),L29, 0)</f>
        <v>0</v>
      </c>
      <c r="AB29" s="2">
        <f>IF(ISNUMBER(SEARCH("Tst",I29)),L29, 0)</f>
        <v>0</v>
      </c>
      <c r="AC29" s="2">
        <f>IF(ISNUMBER(SEARCH("Calc",I29)),L29, 0)</f>
        <v>2</v>
      </c>
      <c r="AG29" s="35"/>
      <c r="AH29" s="35"/>
      <c r="AI29" s="35"/>
    </row>
    <row r="30" spans="2:35" ht="13.5" thickBot="1" x14ac:dyDescent="0.25">
      <c r="B30" s="432"/>
      <c r="C30" s="372"/>
      <c r="D30" s="355"/>
      <c r="E30" s="355"/>
      <c r="F30" s="355"/>
      <c r="G30" s="355"/>
      <c r="H30" s="232" t="s">
        <v>192</v>
      </c>
      <c r="I30" s="24" t="s">
        <v>38</v>
      </c>
      <c r="J30" s="24"/>
      <c r="K30" s="24" t="s">
        <v>45</v>
      </c>
      <c r="L30" s="140">
        <f>M30+P30</f>
        <v>2</v>
      </c>
      <c r="M30" s="130">
        <f>IF(J30="m",(N30+O30)*2.5*W30/28,(N30+O30)*2*W30/28)</f>
        <v>0</v>
      </c>
      <c r="N30" s="24"/>
      <c r="O30" s="24"/>
      <c r="P30" s="130">
        <f>IF(J30="m",(Q30+R30)*1.5*W30/28,(Q30+R30)*1*W30/28)</f>
        <v>2</v>
      </c>
      <c r="Q30" s="24">
        <v>4</v>
      </c>
      <c r="R30" s="24"/>
      <c r="U30" s="24"/>
      <c r="V30" s="377"/>
      <c r="W30" s="107">
        <v>14</v>
      </c>
      <c r="X30" s="129" t="s">
        <v>83</v>
      </c>
      <c r="Y30" s="116" t="s">
        <v>20</v>
      </c>
      <c r="Z30" s="157"/>
      <c r="AA30" s="2">
        <f>IF(ISNUMBER(SEARCH("Aut",I30)),L30, 0)</f>
        <v>0</v>
      </c>
      <c r="AB30" s="2">
        <f>IF(ISNUMBER(SEARCH("Tst",I30)),L30, 0)</f>
        <v>0</v>
      </c>
      <c r="AC30" s="2">
        <f>IF(ISNUMBER(SEARCH("Calc",I30)),L30, 0)</f>
        <v>2</v>
      </c>
      <c r="AG30" s="35"/>
      <c r="AH30" s="35"/>
      <c r="AI30" s="35"/>
    </row>
    <row r="31" spans="2:35" ht="12.75" customHeight="1" x14ac:dyDescent="0.2">
      <c r="B31" s="343">
        <v>4</v>
      </c>
      <c r="C31" s="347" t="s">
        <v>20</v>
      </c>
      <c r="D31" s="347" t="s">
        <v>61</v>
      </c>
      <c r="E31" s="347" t="s">
        <v>20</v>
      </c>
      <c r="F31" s="347" t="s">
        <v>97</v>
      </c>
      <c r="G31" s="347" t="s">
        <v>9</v>
      </c>
      <c r="H31" s="351"/>
      <c r="I31" s="353"/>
      <c r="J31" s="349"/>
      <c r="K31" s="197">
        <v>16</v>
      </c>
      <c r="L31" s="233">
        <f>SUM(L33:L37)</f>
        <v>9</v>
      </c>
      <c r="M31" s="345">
        <f>SUM(M33:M37)</f>
        <v>8</v>
      </c>
      <c r="N31" s="345">
        <f t="shared" ref="N31:R31" si="9">SUM(N33:N37)</f>
        <v>4</v>
      </c>
      <c r="O31" s="345">
        <f t="shared" si="9"/>
        <v>4</v>
      </c>
      <c r="P31" s="345">
        <f t="shared" si="9"/>
        <v>1</v>
      </c>
      <c r="Q31" s="345">
        <f t="shared" si="9"/>
        <v>2</v>
      </c>
      <c r="R31" s="345">
        <f t="shared" si="9"/>
        <v>0</v>
      </c>
      <c r="S31" s="27">
        <f>K31-L31</f>
        <v>7</v>
      </c>
      <c r="T31" s="205">
        <f>T32/28</f>
        <v>7</v>
      </c>
      <c r="U31" s="205"/>
      <c r="V31" s="347"/>
      <c r="W31" s="180"/>
      <c r="X31" s="118"/>
      <c r="Y31" s="113"/>
      <c r="Z31" s="157"/>
      <c r="AG31" s="35"/>
      <c r="AH31" s="35"/>
      <c r="AI31" s="35"/>
    </row>
    <row r="32" spans="2:35" ht="12.75" customHeight="1" thickBot="1" x14ac:dyDescent="0.25">
      <c r="B32" s="344"/>
      <c r="C32" s="348"/>
      <c r="D32" s="348"/>
      <c r="E32" s="348"/>
      <c r="F32" s="348"/>
      <c r="G32" s="348"/>
      <c r="H32" s="352"/>
      <c r="I32" s="354"/>
      <c r="J32" s="350"/>
      <c r="K32" s="198">
        <v>448</v>
      </c>
      <c r="L32" s="206">
        <f>L31*28</f>
        <v>252</v>
      </c>
      <c r="M32" s="346"/>
      <c r="N32" s="346"/>
      <c r="O32" s="346"/>
      <c r="P32" s="346"/>
      <c r="Q32" s="346"/>
      <c r="R32" s="346"/>
      <c r="S32" s="25">
        <f>K32-L32</f>
        <v>196</v>
      </c>
      <c r="T32" s="26">
        <f>SUM(T33:T37)</f>
        <v>196</v>
      </c>
      <c r="U32" s="9"/>
      <c r="V32" s="348"/>
      <c r="W32" s="181"/>
      <c r="X32" s="104"/>
      <c r="Y32" s="114"/>
      <c r="Z32" s="157"/>
      <c r="AG32" s="35"/>
      <c r="AH32" s="35"/>
      <c r="AI32" s="35"/>
    </row>
    <row r="33" spans="2:35" ht="25.5" customHeight="1" x14ac:dyDescent="0.2">
      <c r="B33" s="344"/>
      <c r="C33" s="348"/>
      <c r="D33" s="348"/>
      <c r="E33" s="348"/>
      <c r="F33" s="348"/>
      <c r="G33" s="348"/>
      <c r="H33" s="234" t="s">
        <v>191</v>
      </c>
      <c r="I33" s="11" t="s">
        <v>123</v>
      </c>
      <c r="J33" s="11"/>
      <c r="K33" s="215" t="s">
        <v>124</v>
      </c>
      <c r="L33" s="130">
        <f t="shared" ref="L33:L37" si="10">M33+P33</f>
        <v>2</v>
      </c>
      <c r="M33" s="130">
        <f t="shared" ref="M33:M37" si="11">IF(J33="m",(N33+O33)*2.5*W33/28,(N33+O33)*2*W33/28)</f>
        <v>2</v>
      </c>
      <c r="N33" s="215"/>
      <c r="O33" s="215">
        <v>2</v>
      </c>
      <c r="P33" s="130">
        <f t="shared" ref="P33:P37" si="12">IF(J33="m",(Q33+R33)*1.5*W33/28,(Q33+R33)*1*W33/28)</f>
        <v>0</v>
      </c>
      <c r="Q33" s="215"/>
      <c r="R33" s="215"/>
      <c r="S33" s="11" t="s">
        <v>91</v>
      </c>
      <c r="T33" s="11">
        <v>45</v>
      </c>
      <c r="U33" s="215"/>
      <c r="V33" s="348"/>
      <c r="W33" s="181">
        <v>14</v>
      </c>
      <c r="X33" s="117" t="s">
        <v>137</v>
      </c>
      <c r="Y33" s="115" t="s">
        <v>20</v>
      </c>
      <c r="Z33" s="157"/>
      <c r="AA33" s="2">
        <f>IF(ISNUMBER(SEARCH("Aut",I33)),L33, 0)</f>
        <v>2</v>
      </c>
      <c r="AB33" s="2">
        <f>IF(ISNUMBER(SEARCH("Tst",I33)),L33, 0)</f>
        <v>0</v>
      </c>
      <c r="AC33" s="2">
        <f>IF(ISNUMBER(SEARCH("Calc",I33)),L33, 0)</f>
        <v>0</v>
      </c>
      <c r="AD33" s="2">
        <f>SUM(AA33:AA37)</f>
        <v>4</v>
      </c>
      <c r="AE33" s="2">
        <f>SUM(AB33:AB37)</f>
        <v>0</v>
      </c>
      <c r="AF33" s="2">
        <f>SUM(AC33:AC37)</f>
        <v>0</v>
      </c>
      <c r="AG33" s="35">
        <f>AD33/8</f>
        <v>0.5</v>
      </c>
      <c r="AH33" s="35">
        <f>AE33/8</f>
        <v>0</v>
      </c>
      <c r="AI33" s="35">
        <f>AF33/8</f>
        <v>0</v>
      </c>
    </row>
    <row r="34" spans="2:35" ht="25.5" x14ac:dyDescent="0.2">
      <c r="B34" s="344"/>
      <c r="C34" s="348"/>
      <c r="D34" s="348"/>
      <c r="E34" s="348"/>
      <c r="F34" s="348"/>
      <c r="G34" s="348"/>
      <c r="H34" s="226" t="s">
        <v>62</v>
      </c>
      <c r="I34" s="215" t="s">
        <v>123</v>
      </c>
      <c r="J34" s="215"/>
      <c r="K34" s="142" t="s">
        <v>85</v>
      </c>
      <c r="L34" s="130">
        <f t="shared" si="10"/>
        <v>2</v>
      </c>
      <c r="M34" s="130">
        <f t="shared" si="11"/>
        <v>2</v>
      </c>
      <c r="N34" s="215">
        <v>2</v>
      </c>
      <c r="O34" s="215"/>
      <c r="P34" s="130">
        <f t="shared" si="12"/>
        <v>0</v>
      </c>
      <c r="Q34" s="215"/>
      <c r="R34" s="215"/>
      <c r="S34" s="11" t="s">
        <v>103</v>
      </c>
      <c r="T34" s="11">
        <v>60</v>
      </c>
      <c r="U34" s="215"/>
      <c r="V34" s="348"/>
      <c r="W34" s="181">
        <v>14</v>
      </c>
      <c r="X34" s="117" t="s">
        <v>137</v>
      </c>
      <c r="Y34" s="115" t="s">
        <v>20</v>
      </c>
      <c r="Z34" s="157"/>
      <c r="AA34" s="2">
        <f>IF(ISNUMBER(SEARCH("Aut",I35)),L35, 0)</f>
        <v>2</v>
      </c>
      <c r="AB34" s="2">
        <f>IF(ISNUMBER(SEARCH("Tst",I35)),L35, 0)</f>
        <v>0</v>
      </c>
      <c r="AC34" s="2">
        <f>IF(ISNUMBER(SEARCH("Calc",I35)),L35, 0)</f>
        <v>0</v>
      </c>
      <c r="AG34" s="35"/>
      <c r="AH34" s="35"/>
      <c r="AI34" s="35"/>
    </row>
    <row r="35" spans="2:35" ht="25.5" x14ac:dyDescent="0.2">
      <c r="B35" s="344"/>
      <c r="C35" s="348"/>
      <c r="D35" s="348"/>
      <c r="E35" s="348"/>
      <c r="F35" s="348"/>
      <c r="G35" s="348"/>
      <c r="H35" s="235" t="s">
        <v>170</v>
      </c>
      <c r="I35" s="11" t="s">
        <v>36</v>
      </c>
      <c r="J35" s="11"/>
      <c r="K35" s="11" t="s">
        <v>16</v>
      </c>
      <c r="L35" s="133">
        <f t="shared" si="10"/>
        <v>2</v>
      </c>
      <c r="M35" s="130">
        <f t="shared" si="11"/>
        <v>2</v>
      </c>
      <c r="N35" s="11">
        <v>2</v>
      </c>
      <c r="O35" s="11"/>
      <c r="P35" s="130">
        <f t="shared" si="12"/>
        <v>0</v>
      </c>
      <c r="Q35" s="11"/>
      <c r="R35" s="11"/>
      <c r="S35" s="11" t="s">
        <v>29</v>
      </c>
      <c r="T35" s="11">
        <v>61</v>
      </c>
      <c r="U35" s="13"/>
      <c r="V35" s="348"/>
      <c r="W35" s="71">
        <v>14</v>
      </c>
      <c r="X35" s="117" t="s">
        <v>137</v>
      </c>
      <c r="Y35" s="115" t="s">
        <v>20</v>
      </c>
      <c r="Z35" s="157"/>
      <c r="AG35" s="35"/>
      <c r="AH35" s="35"/>
      <c r="AI35" s="35"/>
    </row>
    <row r="36" spans="2:35" ht="27" customHeight="1" thickBot="1" x14ac:dyDescent="0.25">
      <c r="B36" s="344"/>
      <c r="C36" s="348"/>
      <c r="D36" s="348"/>
      <c r="E36" s="348"/>
      <c r="F36" s="348"/>
      <c r="G36" s="348"/>
      <c r="H36" s="225" t="s">
        <v>155</v>
      </c>
      <c r="I36" s="11" t="s">
        <v>129</v>
      </c>
      <c r="J36" s="11"/>
      <c r="K36" s="11" t="s">
        <v>124</v>
      </c>
      <c r="L36" s="133">
        <f t="shared" si="10"/>
        <v>2</v>
      </c>
      <c r="M36" s="133">
        <f t="shared" si="11"/>
        <v>2</v>
      </c>
      <c r="N36" s="11"/>
      <c r="O36" s="11">
        <v>2</v>
      </c>
      <c r="P36" s="133">
        <f t="shared" si="12"/>
        <v>0</v>
      </c>
      <c r="Q36" s="11"/>
      <c r="R36" s="11"/>
      <c r="S36" s="11" t="s">
        <v>138</v>
      </c>
      <c r="T36" s="24">
        <v>30</v>
      </c>
      <c r="U36" s="13"/>
      <c r="V36" s="348"/>
      <c r="W36" s="71">
        <v>14</v>
      </c>
      <c r="X36" s="117" t="s">
        <v>137</v>
      </c>
      <c r="Y36" s="115" t="s">
        <v>20</v>
      </c>
      <c r="Z36" s="157"/>
      <c r="AG36" s="35"/>
      <c r="AH36" s="35"/>
      <c r="AI36" s="35"/>
    </row>
    <row r="37" spans="2:35" ht="13.5" thickBot="1" x14ac:dyDescent="0.25">
      <c r="B37" s="344"/>
      <c r="C37" s="348"/>
      <c r="D37" s="348"/>
      <c r="E37" s="348"/>
      <c r="F37" s="348"/>
      <c r="G37" s="348"/>
      <c r="H37" s="236" t="s">
        <v>170</v>
      </c>
      <c r="I37" s="215" t="s">
        <v>36</v>
      </c>
      <c r="J37" s="215"/>
      <c r="K37" s="215" t="s">
        <v>45</v>
      </c>
      <c r="L37" s="130">
        <f t="shared" si="10"/>
        <v>1</v>
      </c>
      <c r="M37" s="130">
        <f t="shared" si="11"/>
        <v>0</v>
      </c>
      <c r="N37" s="215"/>
      <c r="O37" s="215"/>
      <c r="P37" s="130">
        <f t="shared" si="12"/>
        <v>1</v>
      </c>
      <c r="Q37" s="215">
        <v>2</v>
      </c>
      <c r="R37" s="215"/>
      <c r="S37" s="215"/>
      <c r="T37" s="215"/>
      <c r="U37" s="11"/>
      <c r="V37" s="348"/>
      <c r="W37" s="71">
        <v>14</v>
      </c>
      <c r="X37" s="117" t="s">
        <v>137</v>
      </c>
      <c r="Y37" s="115" t="s">
        <v>20</v>
      </c>
      <c r="Z37" s="157"/>
      <c r="AG37" s="35"/>
      <c r="AH37" s="35"/>
      <c r="AI37" s="35"/>
    </row>
    <row r="38" spans="2:35" ht="12.75" customHeight="1" x14ac:dyDescent="0.2">
      <c r="B38" s="415">
        <v>5</v>
      </c>
      <c r="C38" s="417" t="s">
        <v>20</v>
      </c>
      <c r="D38" s="417" t="s">
        <v>41</v>
      </c>
      <c r="E38" s="417"/>
      <c r="F38" s="417"/>
      <c r="G38" s="417" t="s">
        <v>41</v>
      </c>
      <c r="H38" s="401"/>
      <c r="I38" s="403"/>
      <c r="J38" s="405"/>
      <c r="K38" s="199">
        <v>16</v>
      </c>
      <c r="L38" s="249">
        <f>SUM(L40:L43)</f>
        <v>10.5</v>
      </c>
      <c r="M38" s="373">
        <f t="shared" ref="M38:R38" si="13">SUM(M40:M48)</f>
        <v>15</v>
      </c>
      <c r="N38" s="373">
        <f t="shared" si="13"/>
        <v>6</v>
      </c>
      <c r="O38" s="373">
        <f t="shared" si="13"/>
        <v>6</v>
      </c>
      <c r="P38" s="373">
        <f t="shared" si="13"/>
        <v>11</v>
      </c>
      <c r="Q38" s="373">
        <f t="shared" si="13"/>
        <v>8</v>
      </c>
      <c r="R38" s="373">
        <f t="shared" si="13"/>
        <v>8</v>
      </c>
      <c r="S38" s="64">
        <f>K38-L38</f>
        <v>5.5</v>
      </c>
      <c r="T38" s="207">
        <f>T39/28</f>
        <v>7</v>
      </c>
      <c r="U38" s="207"/>
      <c r="V38" s="384"/>
      <c r="W38" s="180"/>
      <c r="X38" s="82"/>
      <c r="Y38" s="86"/>
      <c r="Z38" s="157"/>
    </row>
    <row r="39" spans="2:35" ht="13.5" customHeight="1" thickBot="1" x14ac:dyDescent="0.25">
      <c r="B39" s="433"/>
      <c r="C39" s="431"/>
      <c r="D39" s="431"/>
      <c r="E39" s="431"/>
      <c r="F39" s="431"/>
      <c r="G39" s="418"/>
      <c r="H39" s="407"/>
      <c r="I39" s="410"/>
      <c r="J39" s="409"/>
      <c r="K39" s="200">
        <v>448</v>
      </c>
      <c r="L39" s="208">
        <f>L38*28</f>
        <v>294</v>
      </c>
      <c r="M39" s="374"/>
      <c r="N39" s="374"/>
      <c r="O39" s="374"/>
      <c r="P39" s="374"/>
      <c r="Q39" s="374"/>
      <c r="R39" s="374"/>
      <c r="S39" s="66">
        <f>K39-L39</f>
        <v>154</v>
      </c>
      <c r="T39" s="168">
        <f>SUM(T40:T43)</f>
        <v>196</v>
      </c>
      <c r="U39" s="9"/>
      <c r="V39" s="385"/>
      <c r="W39" s="181"/>
      <c r="X39" s="84"/>
      <c r="Y39" s="83"/>
      <c r="Z39" s="157"/>
    </row>
    <row r="40" spans="2:35" ht="13.5" thickBot="1" x14ac:dyDescent="0.25">
      <c r="B40" s="433"/>
      <c r="C40" s="431"/>
      <c r="D40" s="431"/>
      <c r="E40" s="431"/>
      <c r="F40" s="431"/>
      <c r="G40" s="418"/>
      <c r="H40" s="227" t="s">
        <v>255</v>
      </c>
      <c r="I40" s="143" t="s">
        <v>119</v>
      </c>
      <c r="J40" s="72" t="s">
        <v>26</v>
      </c>
      <c r="K40" s="144" t="s">
        <v>108</v>
      </c>
      <c r="L40" s="145">
        <f>M40+P40</f>
        <v>2.5</v>
      </c>
      <c r="M40" s="145">
        <f>IF(J40="m",(N40+O40)*2.5*W40/28,(N40+O40)*2*W40/28)</f>
        <v>2.5</v>
      </c>
      <c r="N40" s="132">
        <v>2</v>
      </c>
      <c r="O40" s="132"/>
      <c r="P40" s="145">
        <f>IF(J40="m",(Q40+R40)*1.5*W40/28,(Q40+R40)*1*W40/28)</f>
        <v>0</v>
      </c>
      <c r="Q40" s="171"/>
      <c r="R40" s="172"/>
      <c r="S40" s="11" t="s">
        <v>91</v>
      </c>
      <c r="T40" s="11">
        <v>45</v>
      </c>
      <c r="U40" s="72"/>
      <c r="V40" s="385"/>
      <c r="W40" s="107">
        <v>14</v>
      </c>
      <c r="X40" s="34" t="s">
        <v>126</v>
      </c>
      <c r="Y40" s="23" t="s">
        <v>109</v>
      </c>
      <c r="Z40" s="157"/>
      <c r="AA40" s="2">
        <f>IF(ISNUMBER(SEARCH("Aut",I40)),L40, 0)</f>
        <v>0</v>
      </c>
      <c r="AB40" s="2">
        <f>IF(ISNUMBER(SEARCH("Tst",I40)),L40, 0)</f>
        <v>0</v>
      </c>
      <c r="AC40" s="2">
        <f>IF(ISNUMBER(SEARCH("Calc",I40)),L40, 0)</f>
        <v>0</v>
      </c>
    </row>
    <row r="41" spans="2:35" ht="25.5" x14ac:dyDescent="0.2">
      <c r="B41" s="433"/>
      <c r="C41" s="431"/>
      <c r="D41" s="431"/>
      <c r="E41" s="431"/>
      <c r="F41" s="431"/>
      <c r="G41" s="418"/>
      <c r="H41" s="227" t="s">
        <v>255</v>
      </c>
      <c r="I41" s="132" t="s">
        <v>119</v>
      </c>
      <c r="J41" s="72" t="s">
        <v>26</v>
      </c>
      <c r="K41" s="132" t="s">
        <v>140</v>
      </c>
      <c r="L41" s="145">
        <f t="shared" ref="L41:L43" si="14">M41+P41</f>
        <v>3</v>
      </c>
      <c r="M41" s="145">
        <f t="shared" ref="M41:M43" si="15">IF(J41="m",(N41+O41)*2.5*W41/28,(N41+O41)*2*W41/28)</f>
        <v>0</v>
      </c>
      <c r="N41" s="132"/>
      <c r="O41" s="132"/>
      <c r="P41" s="145">
        <f t="shared" ref="P41:P43" si="16">IF(J41="m",(Q41+R41)*1.5*W41/28,(Q41+R41)*1*W41/28)</f>
        <v>3</v>
      </c>
      <c r="Q41" s="326">
        <v>4</v>
      </c>
      <c r="R41" s="173"/>
      <c r="S41" s="11" t="s">
        <v>103</v>
      </c>
      <c r="T41" s="11">
        <v>60</v>
      </c>
      <c r="U41" s="148"/>
      <c r="V41" s="385"/>
      <c r="W41" s="71">
        <v>14</v>
      </c>
      <c r="X41" s="34" t="s">
        <v>126</v>
      </c>
      <c r="Y41" s="23" t="s">
        <v>109</v>
      </c>
      <c r="Z41" s="246" t="s">
        <v>254</v>
      </c>
    </row>
    <row r="42" spans="2:35" ht="18" customHeight="1" x14ac:dyDescent="0.2">
      <c r="B42" s="433"/>
      <c r="C42" s="431"/>
      <c r="D42" s="431"/>
      <c r="E42" s="431"/>
      <c r="F42" s="431"/>
      <c r="G42" s="418"/>
      <c r="H42" s="225" t="s">
        <v>257</v>
      </c>
      <c r="I42" s="132" t="s">
        <v>119</v>
      </c>
      <c r="J42" s="72" t="s">
        <v>26</v>
      </c>
      <c r="K42" s="132" t="s">
        <v>108</v>
      </c>
      <c r="L42" s="145">
        <f t="shared" si="14"/>
        <v>2.5</v>
      </c>
      <c r="M42" s="145">
        <f t="shared" si="15"/>
        <v>2.5</v>
      </c>
      <c r="N42" s="132">
        <v>2</v>
      </c>
      <c r="O42" s="132"/>
      <c r="P42" s="145">
        <f t="shared" si="16"/>
        <v>0</v>
      </c>
      <c r="Q42" s="12"/>
      <c r="R42" s="12"/>
      <c r="S42" s="11" t="s">
        <v>29</v>
      </c>
      <c r="T42" s="11">
        <v>61</v>
      </c>
      <c r="U42" s="148"/>
      <c r="V42" s="385"/>
      <c r="W42" s="71">
        <v>14</v>
      </c>
      <c r="X42" s="34" t="s">
        <v>282</v>
      </c>
      <c r="Y42" s="310" t="s">
        <v>10</v>
      </c>
      <c r="Z42" s="246" t="s">
        <v>281</v>
      </c>
    </row>
    <row r="43" spans="2:35" ht="27.75" customHeight="1" thickBot="1" x14ac:dyDescent="0.25">
      <c r="B43" s="433"/>
      <c r="C43" s="431"/>
      <c r="D43" s="431"/>
      <c r="E43" s="431"/>
      <c r="F43" s="431"/>
      <c r="G43" s="418"/>
      <c r="H43" s="269" t="s">
        <v>127</v>
      </c>
      <c r="I43" s="152" t="s">
        <v>119</v>
      </c>
      <c r="J43" s="148" t="s">
        <v>26</v>
      </c>
      <c r="K43" s="152" t="s">
        <v>11</v>
      </c>
      <c r="L43" s="203">
        <f t="shared" si="14"/>
        <v>2.5</v>
      </c>
      <c r="M43" s="203">
        <f t="shared" si="15"/>
        <v>2.5</v>
      </c>
      <c r="N43" s="152"/>
      <c r="O43" s="152">
        <v>2</v>
      </c>
      <c r="P43" s="203">
        <f t="shared" si="16"/>
        <v>0</v>
      </c>
      <c r="Q43" s="152"/>
      <c r="R43" s="270"/>
      <c r="S43" s="11" t="s">
        <v>138</v>
      </c>
      <c r="T43" s="24">
        <v>30</v>
      </c>
      <c r="U43" s="148"/>
      <c r="V43" s="385"/>
      <c r="W43" s="107">
        <v>14</v>
      </c>
      <c r="X43" s="89" t="s">
        <v>34</v>
      </c>
      <c r="Y43" s="16" t="s">
        <v>20</v>
      </c>
      <c r="Z43" s="157"/>
    </row>
    <row r="44" spans="2:35" ht="12.75" customHeight="1" x14ac:dyDescent="0.2">
      <c r="B44" s="415">
        <v>6</v>
      </c>
      <c r="C44" s="417" t="s">
        <v>20</v>
      </c>
      <c r="D44" s="417" t="s">
        <v>41</v>
      </c>
      <c r="E44" s="417"/>
      <c r="F44" s="417"/>
      <c r="G44" s="417" t="s">
        <v>41</v>
      </c>
      <c r="H44" s="401"/>
      <c r="I44" s="403"/>
      <c r="J44" s="405"/>
      <c r="K44" s="199">
        <v>16</v>
      </c>
      <c r="L44" s="249">
        <f>SUM(L46:L50)</f>
        <v>9</v>
      </c>
      <c r="M44" s="373">
        <f t="shared" ref="M44:Q44" si="17">SUM(M46:M50)</f>
        <v>5</v>
      </c>
      <c r="N44" s="373">
        <f t="shared" si="17"/>
        <v>2</v>
      </c>
      <c r="O44" s="373">
        <f t="shared" si="17"/>
        <v>2</v>
      </c>
      <c r="P44" s="373">
        <f t="shared" si="17"/>
        <v>4</v>
      </c>
      <c r="Q44" s="373">
        <f t="shared" si="17"/>
        <v>2</v>
      </c>
      <c r="R44" s="373">
        <f>SUM(R46:R50)</f>
        <v>4</v>
      </c>
      <c r="S44" s="64">
        <f>K44-L44</f>
        <v>7</v>
      </c>
      <c r="T44" s="257">
        <f>T45/28</f>
        <v>7</v>
      </c>
      <c r="U44" s="257"/>
      <c r="V44" s="384"/>
      <c r="W44" s="180"/>
      <c r="X44" s="88"/>
      <c r="Y44" s="15"/>
      <c r="Z44" s="157"/>
    </row>
    <row r="45" spans="2:35" ht="13.5" customHeight="1" thickBot="1" x14ac:dyDescent="0.25">
      <c r="B45" s="433"/>
      <c r="C45" s="431"/>
      <c r="D45" s="431"/>
      <c r="E45" s="431"/>
      <c r="F45" s="431"/>
      <c r="G45" s="418"/>
      <c r="H45" s="407"/>
      <c r="I45" s="410"/>
      <c r="J45" s="409"/>
      <c r="K45" s="200">
        <v>448</v>
      </c>
      <c r="L45" s="258">
        <f>L44*28</f>
        <v>252</v>
      </c>
      <c r="M45" s="374"/>
      <c r="N45" s="374"/>
      <c r="O45" s="374"/>
      <c r="P45" s="374"/>
      <c r="Q45" s="374"/>
      <c r="R45" s="374"/>
      <c r="S45" s="66">
        <f>K45-L45</f>
        <v>196</v>
      </c>
      <c r="T45" s="168">
        <f>SUM(T46:T50)</f>
        <v>196</v>
      </c>
      <c r="U45" s="9"/>
      <c r="V45" s="385"/>
      <c r="W45" s="181"/>
      <c r="X45" s="17"/>
      <c r="Y45" s="16"/>
      <c r="Z45" s="157"/>
    </row>
    <row r="46" spans="2:35" x14ac:dyDescent="0.2">
      <c r="B46" s="433"/>
      <c r="C46" s="431"/>
      <c r="D46" s="431"/>
      <c r="E46" s="431"/>
      <c r="F46" s="431"/>
      <c r="G46" s="418"/>
      <c r="H46" s="244" t="s">
        <v>127</v>
      </c>
      <c r="I46" s="151" t="s">
        <v>119</v>
      </c>
      <c r="J46" s="213" t="s">
        <v>26</v>
      </c>
      <c r="K46" s="151" t="s">
        <v>13</v>
      </c>
      <c r="L46" s="150">
        <f>M46+P46</f>
        <v>3</v>
      </c>
      <c r="M46" s="150">
        <f>IF(J46="m",(N46+O46)*2.5*W46/28,(N46+O46)*2*W46/28)</f>
        <v>0</v>
      </c>
      <c r="N46" s="151"/>
      <c r="O46" s="187"/>
      <c r="P46" s="150">
        <f>IF(J46="m",(Q46+R46)*1.5*W46/28,(Q46+R46)*1*W46/28)</f>
        <v>3</v>
      </c>
      <c r="Q46" s="188"/>
      <c r="R46" s="189">
        <v>4</v>
      </c>
      <c r="S46" s="11" t="s">
        <v>91</v>
      </c>
      <c r="T46" s="11">
        <v>45</v>
      </c>
      <c r="U46" s="9"/>
      <c r="V46" s="385"/>
      <c r="W46" s="181">
        <v>14</v>
      </c>
      <c r="X46" s="91" t="s">
        <v>66</v>
      </c>
      <c r="Y46" s="16" t="s">
        <v>109</v>
      </c>
      <c r="Z46" s="229" t="s">
        <v>293</v>
      </c>
      <c r="AA46" s="2">
        <f>IF(ISNUMBER(SEARCH("Aut",I46)),L46, 0)</f>
        <v>0</v>
      </c>
      <c r="AB46" s="2">
        <f>IF(ISNUMBER(SEARCH("Tst",I46)),L46, 0)</f>
        <v>0</v>
      </c>
      <c r="AC46" s="2">
        <f>IF(ISNUMBER(SEARCH("Calc",I46)),L46, 0)</f>
        <v>0</v>
      </c>
    </row>
    <row r="47" spans="2:35" ht="25.5" customHeight="1" x14ac:dyDescent="0.2">
      <c r="B47" s="433"/>
      <c r="C47" s="431"/>
      <c r="D47" s="431"/>
      <c r="E47" s="431"/>
      <c r="F47" s="431"/>
      <c r="G47" s="418"/>
      <c r="H47" s="225" t="s">
        <v>258</v>
      </c>
      <c r="I47" s="132" t="s">
        <v>119</v>
      </c>
      <c r="J47" s="72" t="s">
        <v>26</v>
      </c>
      <c r="K47" s="327" t="s">
        <v>11</v>
      </c>
      <c r="L47" s="133">
        <f t="shared" ref="L47:L48" si="18">M47+P47</f>
        <v>2.5</v>
      </c>
      <c r="M47" s="133">
        <f t="shared" ref="M47:M49" si="19">IF(J47="m",(N47+O47)*2.5*W47/28,(N47+O47)*2*W47/28)</f>
        <v>2.5</v>
      </c>
      <c r="N47" s="132"/>
      <c r="O47" s="132">
        <v>2</v>
      </c>
      <c r="P47" s="133">
        <f t="shared" ref="P47:P49" si="20">IF(J47="m",(Q47+R47)*1.5*W47/28,(Q47+R47)*1*W47/28)</f>
        <v>0</v>
      </c>
      <c r="Q47" s="190"/>
      <c r="R47" s="190"/>
      <c r="S47" s="11" t="s">
        <v>103</v>
      </c>
      <c r="T47" s="11">
        <v>60</v>
      </c>
      <c r="U47" s="9"/>
      <c r="V47" s="385"/>
      <c r="W47" s="181">
        <v>14</v>
      </c>
      <c r="X47" s="34" t="s">
        <v>74</v>
      </c>
      <c r="Y47" s="100" t="s">
        <v>109</v>
      </c>
      <c r="Z47" s="157"/>
    </row>
    <row r="48" spans="2:35" ht="25.5" customHeight="1" x14ac:dyDescent="0.2">
      <c r="B48" s="433"/>
      <c r="C48" s="431"/>
      <c r="D48" s="431"/>
      <c r="E48" s="431"/>
      <c r="F48" s="431"/>
      <c r="G48" s="418"/>
      <c r="H48" s="235" t="s">
        <v>171</v>
      </c>
      <c r="I48" s="11" t="s">
        <v>36</v>
      </c>
      <c r="J48" s="11"/>
      <c r="K48" s="11" t="s">
        <v>45</v>
      </c>
      <c r="L48" s="133">
        <f t="shared" si="18"/>
        <v>1</v>
      </c>
      <c r="M48" s="133">
        <f t="shared" si="19"/>
        <v>0</v>
      </c>
      <c r="N48" s="11"/>
      <c r="O48" s="11"/>
      <c r="P48" s="133">
        <f t="shared" si="20"/>
        <v>1</v>
      </c>
      <c r="Q48" s="11">
        <v>2</v>
      </c>
      <c r="R48" s="11"/>
      <c r="S48" s="11" t="s">
        <v>29</v>
      </c>
      <c r="T48" s="11">
        <v>61</v>
      </c>
      <c r="U48" s="9"/>
      <c r="V48" s="385"/>
      <c r="W48" s="71">
        <v>14</v>
      </c>
      <c r="X48" s="266" t="s">
        <v>137</v>
      </c>
      <c r="Y48" s="154" t="s">
        <v>20</v>
      </c>
      <c r="Z48" s="157"/>
    </row>
    <row r="49" spans="2:29" ht="25.5" customHeight="1" thickBot="1" x14ac:dyDescent="0.25">
      <c r="B49" s="433"/>
      <c r="C49" s="431"/>
      <c r="D49" s="431"/>
      <c r="E49" s="431"/>
      <c r="F49" s="431"/>
      <c r="G49" s="418"/>
      <c r="H49" s="225" t="s">
        <v>277</v>
      </c>
      <c r="I49" s="241" t="s">
        <v>278</v>
      </c>
      <c r="J49" s="241" t="s">
        <v>26</v>
      </c>
      <c r="K49" s="242" t="s">
        <v>206</v>
      </c>
      <c r="L49" s="305">
        <f>M49+P49</f>
        <v>2.5</v>
      </c>
      <c r="M49" s="306">
        <f t="shared" si="19"/>
        <v>2.5</v>
      </c>
      <c r="N49" s="240">
        <v>2</v>
      </c>
      <c r="O49" s="132"/>
      <c r="P49" s="307">
        <f t="shared" si="20"/>
        <v>0</v>
      </c>
      <c r="Q49" s="11"/>
      <c r="R49" s="11"/>
      <c r="S49" s="11" t="s">
        <v>138</v>
      </c>
      <c r="T49" s="24">
        <v>30</v>
      </c>
      <c r="U49" s="9"/>
      <c r="V49" s="385"/>
      <c r="W49" s="308">
        <v>14</v>
      </c>
      <c r="X49" s="309" t="s">
        <v>279</v>
      </c>
      <c r="Y49" s="310" t="s">
        <v>280</v>
      </c>
      <c r="Z49" s="157"/>
    </row>
    <row r="50" spans="2:29" ht="13.5" thickBot="1" x14ac:dyDescent="0.25">
      <c r="B50" s="433"/>
      <c r="C50" s="431"/>
      <c r="D50" s="431"/>
      <c r="E50" s="431"/>
      <c r="F50" s="431"/>
      <c r="G50" s="418"/>
      <c r="H50" s="271"/>
      <c r="I50" s="272"/>
      <c r="J50" s="272"/>
      <c r="K50" s="74"/>
      <c r="L50" s="273"/>
      <c r="M50" s="274"/>
      <c r="N50" s="74"/>
      <c r="O50" s="74"/>
      <c r="P50" s="273"/>
      <c r="Q50" s="74"/>
      <c r="R50" s="74"/>
      <c r="S50" s="275"/>
      <c r="T50" s="275"/>
      <c r="U50" s="74"/>
      <c r="V50" s="385"/>
      <c r="W50" s="12"/>
      <c r="X50" s="155"/>
      <c r="Y50" s="10"/>
      <c r="Z50" s="157"/>
      <c r="AA50" s="2">
        <f>IF(ISNUMBER(SEARCH("Aut",#REF!)),#REF!, 0)</f>
        <v>0</v>
      </c>
      <c r="AB50" s="2">
        <f>IF(ISNUMBER(SEARCH("Tst",#REF!)),#REF!, 0)</f>
        <v>0</v>
      </c>
      <c r="AC50" s="2">
        <f>IF(ISNUMBER(SEARCH("Calc",#REF!)),#REF!, 0)</f>
        <v>0</v>
      </c>
    </row>
    <row r="51" spans="2:29" ht="12.75" customHeight="1" x14ac:dyDescent="0.2">
      <c r="B51" s="415">
        <v>7</v>
      </c>
      <c r="C51" s="417" t="s">
        <v>20</v>
      </c>
      <c r="D51" s="417" t="s">
        <v>41</v>
      </c>
      <c r="E51" s="430"/>
      <c r="F51" s="430"/>
      <c r="G51" s="417" t="s">
        <v>41</v>
      </c>
      <c r="H51" s="401"/>
      <c r="I51" s="403"/>
      <c r="J51" s="405"/>
      <c r="K51" s="199">
        <v>16</v>
      </c>
      <c r="L51" s="238">
        <f t="shared" ref="L51:R51" si="21">SUM(L53:L54)</f>
        <v>8</v>
      </c>
      <c r="M51" s="373">
        <f t="shared" si="21"/>
        <v>5</v>
      </c>
      <c r="N51" s="373">
        <f t="shared" si="21"/>
        <v>0</v>
      </c>
      <c r="O51" s="373">
        <f t="shared" si="21"/>
        <v>4</v>
      </c>
      <c r="P51" s="373">
        <f t="shared" si="21"/>
        <v>3</v>
      </c>
      <c r="Q51" s="373">
        <f t="shared" si="21"/>
        <v>0</v>
      </c>
      <c r="R51" s="373">
        <f t="shared" si="21"/>
        <v>4</v>
      </c>
      <c r="S51" s="64">
        <f>K51-L51</f>
        <v>8</v>
      </c>
      <c r="T51" s="257">
        <f>T52/28</f>
        <v>6.5</v>
      </c>
      <c r="U51" s="257"/>
      <c r="V51" s="220"/>
      <c r="W51" s="102"/>
      <c r="X51" s="265"/>
      <c r="Y51" s="126"/>
      <c r="Z51" s="157"/>
    </row>
    <row r="52" spans="2:29" ht="13.5" customHeight="1" thickBot="1" x14ac:dyDescent="0.25">
      <c r="B52" s="416"/>
      <c r="C52" s="418"/>
      <c r="D52" s="418"/>
      <c r="E52" s="431"/>
      <c r="F52" s="431"/>
      <c r="G52" s="418"/>
      <c r="H52" s="407"/>
      <c r="I52" s="410"/>
      <c r="J52" s="409"/>
      <c r="K52" s="200">
        <v>448</v>
      </c>
      <c r="L52" s="258">
        <f>L51*28</f>
        <v>224</v>
      </c>
      <c r="M52" s="374"/>
      <c r="N52" s="374"/>
      <c r="O52" s="374"/>
      <c r="P52" s="374"/>
      <c r="Q52" s="374"/>
      <c r="R52" s="374"/>
      <c r="S52" s="66">
        <f>K52-L52</f>
        <v>224</v>
      </c>
      <c r="T52" s="168">
        <f>SUM(T53:T54)</f>
        <v>182</v>
      </c>
      <c r="U52" s="9"/>
      <c r="V52" s="220"/>
      <c r="W52" s="181"/>
      <c r="X52" s="17"/>
      <c r="Y52" s="16"/>
      <c r="Z52" s="157"/>
    </row>
    <row r="53" spans="2:29" ht="25.5" x14ac:dyDescent="0.2">
      <c r="B53" s="416"/>
      <c r="C53" s="418"/>
      <c r="D53" s="418"/>
      <c r="E53" s="431"/>
      <c r="F53" s="431"/>
      <c r="G53" s="418"/>
      <c r="H53" s="245" t="s">
        <v>259</v>
      </c>
      <c r="I53" s="132" t="s">
        <v>120</v>
      </c>
      <c r="J53" s="72" t="s">
        <v>26</v>
      </c>
      <c r="K53" s="327" t="s">
        <v>53</v>
      </c>
      <c r="L53" s="147">
        <f>M53+P53</f>
        <v>4</v>
      </c>
      <c r="M53" s="147">
        <f>IF(J53="m",(N53+O53)*2.5*W53/28,(N53+O53)*2*W53/28)</f>
        <v>2.5</v>
      </c>
      <c r="N53" s="144"/>
      <c r="O53" s="144">
        <v>2</v>
      </c>
      <c r="P53" s="147">
        <f>IF(J53="m",(Q53+R53)*1.5*W53/28,(Q53+R53)*1*W53/28)</f>
        <v>1.5</v>
      </c>
      <c r="Q53" s="191"/>
      <c r="R53" s="191">
        <v>2</v>
      </c>
      <c r="S53" s="72" t="s">
        <v>239</v>
      </c>
      <c r="T53" s="11">
        <v>97</v>
      </c>
      <c r="U53" s="9"/>
      <c r="V53" s="220"/>
      <c r="W53" s="102">
        <v>14</v>
      </c>
      <c r="X53" s="96" t="s">
        <v>137</v>
      </c>
      <c r="Y53" s="79" t="s">
        <v>20</v>
      </c>
      <c r="Z53" s="157"/>
      <c r="AA53" s="2">
        <f>IF(ISNUMBER(SEARCH("Aut",I53)),L53, 0)</f>
        <v>0</v>
      </c>
      <c r="AB53" s="2">
        <f>IF(ISNUMBER(SEARCH("Tst",I53)),L53, 0)</f>
        <v>0</v>
      </c>
      <c r="AC53" s="2">
        <f>IF(ISNUMBER(SEARCH("Calc",I53)),L53, 0)</f>
        <v>0</v>
      </c>
    </row>
    <row r="54" spans="2:29" ht="26.25" thickBot="1" x14ac:dyDescent="0.25">
      <c r="B54" s="416"/>
      <c r="C54" s="418"/>
      <c r="D54" s="418"/>
      <c r="E54" s="431"/>
      <c r="F54" s="431"/>
      <c r="G54" s="418"/>
      <c r="H54" s="228" t="s">
        <v>139</v>
      </c>
      <c r="I54" s="152" t="s">
        <v>156</v>
      </c>
      <c r="J54" s="148" t="s">
        <v>26</v>
      </c>
      <c r="K54" s="152" t="s">
        <v>53</v>
      </c>
      <c r="L54" s="203">
        <f>M54+P54</f>
        <v>4</v>
      </c>
      <c r="M54" s="147">
        <f>IF(J54="m",(N54+O54)*2.5*W54/28,(N54+O54)*2*W54/28)</f>
        <v>2.5</v>
      </c>
      <c r="N54" s="132"/>
      <c r="O54" s="132">
        <v>2</v>
      </c>
      <c r="P54" s="147">
        <f>IF(J54="m",(Q54+R54)*1.5*W54/28,(Q54+R54)*1*W54/28)</f>
        <v>1.5</v>
      </c>
      <c r="Q54" s="190"/>
      <c r="R54" s="326">
        <v>2</v>
      </c>
      <c r="S54" s="9" t="s">
        <v>29</v>
      </c>
      <c r="T54" s="33">
        <v>85</v>
      </c>
      <c r="U54" s="9"/>
      <c r="V54" s="220"/>
      <c r="W54" s="181">
        <v>14</v>
      </c>
      <c r="X54" s="34" t="s">
        <v>67</v>
      </c>
      <c r="Y54" s="23" t="s">
        <v>10</v>
      </c>
      <c r="Z54" s="229" t="s">
        <v>292</v>
      </c>
    </row>
    <row r="55" spans="2:29" ht="13.5" thickBot="1" x14ac:dyDescent="0.25">
      <c r="B55" s="426">
        <v>8</v>
      </c>
      <c r="C55" s="424" t="s">
        <v>10</v>
      </c>
      <c r="D55" s="411" t="s">
        <v>48</v>
      </c>
      <c r="E55" s="424" t="s">
        <v>10</v>
      </c>
      <c r="F55" s="434" t="s">
        <v>158</v>
      </c>
      <c r="G55" s="417" t="s">
        <v>9</v>
      </c>
      <c r="H55" s="401"/>
      <c r="I55" s="403"/>
      <c r="J55" s="405"/>
      <c r="K55" s="204">
        <v>16</v>
      </c>
      <c r="L55" s="233">
        <f>SUM(L57:L62)</f>
        <v>10</v>
      </c>
      <c r="M55" s="373">
        <f t="shared" ref="M55:R55" si="22">SUM(M57:M62)</f>
        <v>9</v>
      </c>
      <c r="N55" s="373">
        <f t="shared" si="22"/>
        <v>5</v>
      </c>
      <c r="O55" s="373">
        <f t="shared" si="22"/>
        <v>4</v>
      </c>
      <c r="P55" s="373">
        <f t="shared" si="22"/>
        <v>1</v>
      </c>
      <c r="Q55" s="373">
        <f t="shared" si="22"/>
        <v>0</v>
      </c>
      <c r="R55" s="373">
        <f t="shared" si="22"/>
        <v>2</v>
      </c>
      <c r="S55" s="27">
        <f>K55-L55</f>
        <v>6</v>
      </c>
      <c r="T55" s="205">
        <f>T56/28</f>
        <v>6</v>
      </c>
      <c r="U55" s="9"/>
      <c r="V55" s="384"/>
      <c r="W55" s="99">
        <v>14</v>
      </c>
      <c r="X55" s="91"/>
      <c r="Y55" s="16"/>
      <c r="Z55" s="157"/>
      <c r="AA55" s="2">
        <f>IF(ISNUMBER(SEARCH("Aut",#REF!)),#REF!, 0)</f>
        <v>0</v>
      </c>
      <c r="AB55" s="2">
        <f>IF(ISNUMBER(SEARCH("Tst",#REF!)),#REF!, 0)</f>
        <v>0</v>
      </c>
      <c r="AC55" s="2">
        <f>IF(ISNUMBER(SEARCH("Calc",#REF!)),#REF!, 0)</f>
        <v>0</v>
      </c>
    </row>
    <row r="56" spans="2:29" ht="13.5" customHeight="1" thickBot="1" x14ac:dyDescent="0.25">
      <c r="B56" s="427"/>
      <c r="C56" s="425"/>
      <c r="D56" s="412"/>
      <c r="E56" s="425"/>
      <c r="F56" s="435"/>
      <c r="G56" s="418"/>
      <c r="H56" s="402"/>
      <c r="I56" s="404"/>
      <c r="J56" s="406"/>
      <c r="K56" s="65">
        <v>448</v>
      </c>
      <c r="L56" s="208">
        <f>L55*28</f>
        <v>280</v>
      </c>
      <c r="M56" s="374"/>
      <c r="N56" s="374"/>
      <c r="O56" s="374"/>
      <c r="P56" s="374"/>
      <c r="Q56" s="374"/>
      <c r="R56" s="374"/>
      <c r="S56" s="73">
        <f>K56-L56</f>
        <v>168</v>
      </c>
      <c r="T56" s="87">
        <f>SUM(T57:T62)</f>
        <v>168</v>
      </c>
      <c r="U56" s="161"/>
      <c r="V56" s="385"/>
      <c r="W56" s="181"/>
      <c r="X56" s="17"/>
      <c r="Y56" s="16"/>
      <c r="Z56" s="157"/>
    </row>
    <row r="57" spans="2:29" ht="12.75" customHeight="1" x14ac:dyDescent="0.2">
      <c r="B57" s="427"/>
      <c r="C57" s="425"/>
      <c r="D57" s="412"/>
      <c r="E57" s="425"/>
      <c r="F57" s="435"/>
      <c r="G57" s="418"/>
      <c r="H57" s="225" t="s">
        <v>159</v>
      </c>
      <c r="I57" s="11" t="s">
        <v>51</v>
      </c>
      <c r="J57" s="11"/>
      <c r="K57" s="215" t="s">
        <v>84</v>
      </c>
      <c r="L57" s="130">
        <f t="shared" ref="L57:L62" si="23">M57+P57</f>
        <v>2</v>
      </c>
      <c r="M57" s="130">
        <f t="shared" ref="M57:M62" si="24">IF(J57="m",(N57+O57)*2.5*W57/28,(N57+O57)*2*W57/28)</f>
        <v>2</v>
      </c>
      <c r="N57" s="215">
        <v>2</v>
      </c>
      <c r="O57" s="215"/>
      <c r="P57" s="130">
        <f t="shared" ref="P57:P62" si="25">IF(J57="m",(Q57+R57)*1.5*W57/28,(Q57+R57)*1*W57/28)</f>
        <v>0</v>
      </c>
      <c r="Q57" s="215"/>
      <c r="R57" s="215"/>
      <c r="S57" s="11" t="s">
        <v>27</v>
      </c>
      <c r="T57" s="11">
        <v>42</v>
      </c>
      <c r="U57" s="9"/>
      <c r="V57" s="75"/>
      <c r="W57" s="181">
        <v>14</v>
      </c>
      <c r="X57" s="122" t="s">
        <v>48</v>
      </c>
      <c r="Y57" s="95" t="s">
        <v>10</v>
      </c>
      <c r="Z57" s="157"/>
      <c r="AA57" s="2">
        <f>IF(ISNUMBER(SEARCH("Aut",#REF!)),#REF!, 0)</f>
        <v>0</v>
      </c>
      <c r="AB57" s="2">
        <f>IF(ISNUMBER(SEARCH("Tst",#REF!)),#REF!, 0)</f>
        <v>0</v>
      </c>
      <c r="AC57" s="2">
        <f>IF(ISNUMBER(SEARCH("Calc",#REF!)),#REF!, 0)</f>
        <v>0</v>
      </c>
    </row>
    <row r="58" spans="2:29" ht="25.5" x14ac:dyDescent="0.2">
      <c r="B58" s="427"/>
      <c r="C58" s="425"/>
      <c r="D58" s="412"/>
      <c r="E58" s="425"/>
      <c r="F58" s="435"/>
      <c r="G58" s="418"/>
      <c r="H58" s="228" t="s">
        <v>49</v>
      </c>
      <c r="I58" s="11" t="s">
        <v>164</v>
      </c>
      <c r="J58" s="11"/>
      <c r="K58" s="13" t="s">
        <v>185</v>
      </c>
      <c r="L58" s="130">
        <f t="shared" si="23"/>
        <v>2</v>
      </c>
      <c r="M58" s="130">
        <f t="shared" si="24"/>
        <v>2</v>
      </c>
      <c r="N58" s="215"/>
      <c r="O58" s="215">
        <v>2</v>
      </c>
      <c r="P58" s="130">
        <f t="shared" si="25"/>
        <v>0</v>
      </c>
      <c r="Q58" s="215"/>
      <c r="R58" s="215"/>
      <c r="S58" s="11" t="s">
        <v>28</v>
      </c>
      <c r="T58" s="11">
        <v>11</v>
      </c>
      <c r="U58" s="9"/>
      <c r="V58" s="75"/>
      <c r="W58" s="181">
        <v>14</v>
      </c>
      <c r="X58" s="122" t="s">
        <v>48</v>
      </c>
      <c r="Y58" s="95" t="s">
        <v>10</v>
      </c>
      <c r="Z58" s="157"/>
    </row>
    <row r="59" spans="2:29" ht="25.5" x14ac:dyDescent="0.2">
      <c r="B59" s="427"/>
      <c r="C59" s="425"/>
      <c r="D59" s="412"/>
      <c r="E59" s="425"/>
      <c r="F59" s="435"/>
      <c r="G59" s="418"/>
      <c r="H59" s="225" t="s">
        <v>50</v>
      </c>
      <c r="I59" s="11" t="s">
        <v>51</v>
      </c>
      <c r="J59" s="11"/>
      <c r="K59" s="11" t="s">
        <v>84</v>
      </c>
      <c r="L59" s="130">
        <f t="shared" si="23"/>
        <v>2</v>
      </c>
      <c r="M59" s="130">
        <f t="shared" si="24"/>
        <v>2</v>
      </c>
      <c r="N59" s="11"/>
      <c r="O59" s="11">
        <v>2</v>
      </c>
      <c r="P59" s="130">
        <f t="shared" si="25"/>
        <v>0</v>
      </c>
      <c r="Q59" s="11"/>
      <c r="R59" s="11"/>
      <c r="S59" s="11" t="s">
        <v>29</v>
      </c>
      <c r="T59" s="11">
        <v>50</v>
      </c>
      <c r="U59" s="9"/>
      <c r="V59" s="75"/>
      <c r="W59" s="181">
        <v>14</v>
      </c>
      <c r="X59" s="122" t="s">
        <v>48</v>
      </c>
      <c r="Y59" s="95" t="s">
        <v>10</v>
      </c>
      <c r="Z59" s="157"/>
    </row>
    <row r="60" spans="2:29" ht="25.5" x14ac:dyDescent="0.2">
      <c r="B60" s="427"/>
      <c r="C60" s="425"/>
      <c r="D60" s="412"/>
      <c r="E60" s="425"/>
      <c r="F60" s="435"/>
      <c r="G60" s="418"/>
      <c r="H60" s="228" t="s">
        <v>49</v>
      </c>
      <c r="I60" s="13" t="s">
        <v>59</v>
      </c>
      <c r="J60" s="13"/>
      <c r="K60" s="152" t="s">
        <v>195</v>
      </c>
      <c r="L60" s="130">
        <f t="shared" si="23"/>
        <v>0.5</v>
      </c>
      <c r="M60" s="130">
        <f t="shared" si="24"/>
        <v>0</v>
      </c>
      <c r="N60" s="13"/>
      <c r="O60" s="13"/>
      <c r="P60" s="130">
        <f t="shared" si="25"/>
        <v>0.5</v>
      </c>
      <c r="Q60" s="13"/>
      <c r="R60" s="13">
        <v>1</v>
      </c>
      <c r="S60" s="11" t="s">
        <v>90</v>
      </c>
      <c r="T60" s="11">
        <v>20</v>
      </c>
      <c r="U60" s="9"/>
      <c r="V60" s="75"/>
      <c r="W60" s="181">
        <v>14</v>
      </c>
      <c r="X60" s="122" t="s">
        <v>48</v>
      </c>
      <c r="Y60" s="95" t="s">
        <v>10</v>
      </c>
      <c r="Z60" s="157"/>
    </row>
    <row r="61" spans="2:29" ht="25.5" x14ac:dyDescent="0.2">
      <c r="B61" s="427"/>
      <c r="C61" s="425"/>
      <c r="D61" s="412"/>
      <c r="E61" s="425"/>
      <c r="F61" s="435"/>
      <c r="G61" s="418"/>
      <c r="H61" s="225" t="s">
        <v>49</v>
      </c>
      <c r="I61" s="11" t="s">
        <v>38</v>
      </c>
      <c r="J61" s="11"/>
      <c r="K61" s="132" t="s">
        <v>195</v>
      </c>
      <c r="L61" s="130">
        <f t="shared" si="23"/>
        <v>0.5</v>
      </c>
      <c r="M61" s="130">
        <f t="shared" si="24"/>
        <v>0</v>
      </c>
      <c r="N61" s="11"/>
      <c r="O61" s="11"/>
      <c r="P61" s="130">
        <f t="shared" si="25"/>
        <v>0.5</v>
      </c>
      <c r="Q61" s="11"/>
      <c r="R61" s="11">
        <v>1</v>
      </c>
      <c r="S61" s="11" t="s">
        <v>160</v>
      </c>
      <c r="T61" s="11">
        <v>45</v>
      </c>
      <c r="U61" s="9"/>
      <c r="V61" s="75"/>
      <c r="W61" s="181">
        <v>14</v>
      </c>
      <c r="X61" s="122" t="s">
        <v>48</v>
      </c>
      <c r="Y61" s="95" t="s">
        <v>10</v>
      </c>
      <c r="Z61" s="157"/>
    </row>
    <row r="62" spans="2:29" ht="13.5" thickBot="1" x14ac:dyDescent="0.25">
      <c r="B62" s="427"/>
      <c r="C62" s="425"/>
      <c r="D62" s="412"/>
      <c r="E62" s="425"/>
      <c r="F62" s="435"/>
      <c r="G62" s="418"/>
      <c r="H62" s="226" t="s">
        <v>52</v>
      </c>
      <c r="I62" s="215" t="s">
        <v>36</v>
      </c>
      <c r="J62" s="215"/>
      <c r="K62" s="215" t="s">
        <v>12</v>
      </c>
      <c r="L62" s="130">
        <f t="shared" si="23"/>
        <v>3</v>
      </c>
      <c r="M62" s="130">
        <f t="shared" si="24"/>
        <v>3</v>
      </c>
      <c r="N62" s="215">
        <v>3</v>
      </c>
      <c r="O62" s="215"/>
      <c r="P62" s="130">
        <f t="shared" si="25"/>
        <v>0</v>
      </c>
      <c r="Q62" s="215"/>
      <c r="R62" s="215"/>
      <c r="S62" s="11"/>
      <c r="T62" s="11"/>
      <c r="U62" s="9"/>
      <c r="V62" s="75"/>
      <c r="W62" s="181">
        <v>14</v>
      </c>
      <c r="X62" s="122" t="s">
        <v>48</v>
      </c>
      <c r="Y62" s="95" t="s">
        <v>10</v>
      </c>
      <c r="Z62" s="157"/>
    </row>
    <row r="63" spans="2:29" ht="12.75" customHeight="1" x14ac:dyDescent="0.2">
      <c r="B63" s="343">
        <v>9</v>
      </c>
      <c r="C63" s="347" t="s">
        <v>10</v>
      </c>
      <c r="D63" s="347" t="s">
        <v>37</v>
      </c>
      <c r="E63" s="347" t="s">
        <v>10</v>
      </c>
      <c r="F63" s="420" t="s">
        <v>142</v>
      </c>
      <c r="G63" s="347" t="s">
        <v>9</v>
      </c>
      <c r="H63" s="422"/>
      <c r="I63" s="363"/>
      <c r="J63" s="365"/>
      <c r="K63" s="197">
        <v>16</v>
      </c>
      <c r="L63" s="233">
        <f t="shared" ref="L63:R63" si="26">SUM(L65:L71)</f>
        <v>10</v>
      </c>
      <c r="M63" s="360">
        <f t="shared" si="26"/>
        <v>6</v>
      </c>
      <c r="N63" s="360">
        <f t="shared" si="26"/>
        <v>2</v>
      </c>
      <c r="O63" s="360">
        <f t="shared" si="26"/>
        <v>4</v>
      </c>
      <c r="P63" s="360">
        <f t="shared" si="26"/>
        <v>4</v>
      </c>
      <c r="Q63" s="360">
        <f t="shared" si="26"/>
        <v>2</v>
      </c>
      <c r="R63" s="360">
        <f t="shared" si="26"/>
        <v>6</v>
      </c>
      <c r="S63" s="27">
        <f>K63-L63</f>
        <v>6</v>
      </c>
      <c r="T63" s="205">
        <f>T64/28</f>
        <v>6</v>
      </c>
      <c r="U63" s="205"/>
      <c r="V63" s="375"/>
      <c r="W63" s="180"/>
      <c r="X63" s="93"/>
      <c r="Y63" s="113"/>
      <c r="Z63" s="157"/>
    </row>
    <row r="64" spans="2:29" ht="13.5" customHeight="1" thickBot="1" x14ac:dyDescent="0.25">
      <c r="B64" s="367"/>
      <c r="C64" s="362"/>
      <c r="D64" s="362"/>
      <c r="E64" s="362"/>
      <c r="F64" s="421"/>
      <c r="G64" s="362"/>
      <c r="H64" s="423"/>
      <c r="I64" s="364"/>
      <c r="J64" s="366"/>
      <c r="K64" s="198">
        <v>448</v>
      </c>
      <c r="L64" s="206">
        <f>L63*28</f>
        <v>280</v>
      </c>
      <c r="M64" s="361"/>
      <c r="N64" s="361"/>
      <c r="O64" s="361"/>
      <c r="P64" s="361"/>
      <c r="Q64" s="361"/>
      <c r="R64" s="361"/>
      <c r="S64" s="25">
        <f>K64-L64</f>
        <v>168</v>
      </c>
      <c r="T64" s="26">
        <f>SUM(T65:T69)</f>
        <v>168</v>
      </c>
      <c r="U64" s="9"/>
      <c r="V64" s="376"/>
      <c r="W64" s="181"/>
      <c r="X64" s="98"/>
      <c r="Y64" s="114"/>
      <c r="Z64" s="157"/>
    </row>
    <row r="65" spans="2:35" ht="25.5" x14ac:dyDescent="0.2">
      <c r="B65" s="367"/>
      <c r="C65" s="362"/>
      <c r="D65" s="362"/>
      <c r="E65" s="362"/>
      <c r="F65" s="421"/>
      <c r="G65" s="362"/>
      <c r="H65" s="225" t="s">
        <v>213</v>
      </c>
      <c r="I65" s="11" t="s">
        <v>32</v>
      </c>
      <c r="J65" s="11"/>
      <c r="K65" s="11" t="s">
        <v>15</v>
      </c>
      <c r="L65" s="130">
        <f>M65+P65</f>
        <v>2</v>
      </c>
      <c r="M65" s="130">
        <f>IF(J65="m",(N65+O65)*2.5*W65/28,(N65+O65)*2*W65/28)</f>
        <v>2</v>
      </c>
      <c r="N65" s="11">
        <v>2</v>
      </c>
      <c r="O65" s="11"/>
      <c r="P65" s="130">
        <f>IF(J65="m",(Q65+R65)*1.5*W65/28,(Q65+R65)*1*W65/28)</f>
        <v>0</v>
      </c>
      <c r="Q65" s="215"/>
      <c r="R65" s="215"/>
      <c r="S65" s="11" t="s">
        <v>27</v>
      </c>
      <c r="T65" s="11">
        <v>42</v>
      </c>
      <c r="U65" s="11"/>
      <c r="V65" s="376"/>
      <c r="W65" s="181">
        <v>14</v>
      </c>
      <c r="X65" s="108" t="s">
        <v>37</v>
      </c>
      <c r="Y65" s="115" t="s">
        <v>10</v>
      </c>
      <c r="Z65" s="157"/>
      <c r="AA65" s="2">
        <f>IF(ISNUMBER(SEARCH("Aut",#REF!)),#REF!, 0)</f>
        <v>0</v>
      </c>
      <c r="AB65" s="2">
        <f>IF(ISNUMBER(SEARCH("Tst",#REF!)),#REF!, 0)</f>
        <v>0</v>
      </c>
      <c r="AC65" s="2">
        <f>IF(ISNUMBER(SEARCH("Calc",#REF!)),#REF!, 0)</f>
        <v>0</v>
      </c>
      <c r="AD65" s="2">
        <f>SUM(AA65:AA71)</f>
        <v>0</v>
      </c>
      <c r="AE65" s="2">
        <f>SUM(AB65:AB71)</f>
        <v>0</v>
      </c>
      <c r="AF65" s="2">
        <f>SUM(AC65:AC71)</f>
        <v>0</v>
      </c>
      <c r="AG65" s="35">
        <f>AD65/11</f>
        <v>0</v>
      </c>
      <c r="AH65" s="35">
        <f>AE65/11</f>
        <v>0</v>
      </c>
      <c r="AI65" s="35">
        <f>AF65/11</f>
        <v>0</v>
      </c>
    </row>
    <row r="66" spans="2:35" ht="25.5" x14ac:dyDescent="0.2">
      <c r="B66" s="367"/>
      <c r="C66" s="362"/>
      <c r="D66" s="362"/>
      <c r="E66" s="362"/>
      <c r="F66" s="421"/>
      <c r="G66" s="362"/>
      <c r="H66" s="225" t="s">
        <v>132</v>
      </c>
      <c r="I66" s="11" t="s">
        <v>104</v>
      </c>
      <c r="J66" s="11"/>
      <c r="K66" s="215" t="s">
        <v>106</v>
      </c>
      <c r="L66" s="130">
        <f t="shared" ref="L66:L71" si="27">M66+P66</f>
        <v>2</v>
      </c>
      <c r="M66" s="130">
        <f t="shared" ref="M66:M71" si="28">IF(J66="m",(N66+O66)*2.5*W66/28,(N66+O66)*2*W66/28)</f>
        <v>2</v>
      </c>
      <c r="N66" s="215"/>
      <c r="O66" s="215">
        <v>2</v>
      </c>
      <c r="P66" s="130">
        <f t="shared" ref="P66:P71" si="29">IF(J66="m",(Q66+R66)*1.5*W66/28,(Q66+R66)*1*W66/28)</f>
        <v>0</v>
      </c>
      <c r="Q66" s="215"/>
      <c r="R66" s="215"/>
      <c r="S66" s="11" t="s">
        <v>28</v>
      </c>
      <c r="T66" s="11">
        <v>11</v>
      </c>
      <c r="U66" s="11"/>
      <c r="V66" s="376"/>
      <c r="W66" s="181">
        <v>14</v>
      </c>
      <c r="X66" s="108" t="s">
        <v>37</v>
      </c>
      <c r="Y66" s="115" t="s">
        <v>10</v>
      </c>
      <c r="Z66" s="157"/>
      <c r="AA66" s="2">
        <f>IF(ISNUMBER(SEARCH("Aut",#REF!)),#REF!, 0)</f>
        <v>0</v>
      </c>
      <c r="AB66" s="2">
        <f>IF(ISNUMBER(SEARCH("Tst",#REF!)),#REF!, 0)</f>
        <v>0</v>
      </c>
      <c r="AC66" s="2">
        <f>IF(ISNUMBER(SEARCH("Calc",#REF!)),#REF!, 0)</f>
        <v>0</v>
      </c>
      <c r="AG66" s="35"/>
      <c r="AH66" s="35"/>
      <c r="AI66" s="35"/>
    </row>
    <row r="67" spans="2:35" ht="25.5" x14ac:dyDescent="0.2">
      <c r="B67" s="367"/>
      <c r="C67" s="362"/>
      <c r="D67" s="362"/>
      <c r="E67" s="362"/>
      <c r="F67" s="421"/>
      <c r="G67" s="362"/>
      <c r="H67" s="225" t="s">
        <v>245</v>
      </c>
      <c r="I67" s="11" t="s">
        <v>32</v>
      </c>
      <c r="J67" s="11"/>
      <c r="K67" s="222" t="s">
        <v>16</v>
      </c>
      <c r="L67" s="130">
        <f t="shared" si="27"/>
        <v>2</v>
      </c>
      <c r="M67" s="130">
        <f t="shared" si="28"/>
        <v>2</v>
      </c>
      <c r="N67" s="11"/>
      <c r="O67" s="11">
        <v>2</v>
      </c>
      <c r="P67" s="130">
        <f t="shared" si="29"/>
        <v>0</v>
      </c>
      <c r="Q67" s="11"/>
      <c r="R67" s="11"/>
      <c r="S67" s="11" t="s">
        <v>29</v>
      </c>
      <c r="T67" s="11">
        <v>50</v>
      </c>
      <c r="U67" s="11"/>
      <c r="V67" s="376"/>
      <c r="W67" s="181">
        <v>14</v>
      </c>
      <c r="X67" s="108" t="s">
        <v>37</v>
      </c>
      <c r="Y67" s="115" t="s">
        <v>10</v>
      </c>
      <c r="Z67" s="157"/>
      <c r="AG67" s="35"/>
      <c r="AH67" s="35"/>
      <c r="AI67" s="35"/>
    </row>
    <row r="68" spans="2:35" x14ac:dyDescent="0.2">
      <c r="B68" s="367"/>
      <c r="C68" s="362"/>
      <c r="D68" s="362"/>
      <c r="E68" s="362"/>
      <c r="F68" s="421"/>
      <c r="G68" s="362"/>
      <c r="H68" s="225" t="s">
        <v>245</v>
      </c>
      <c r="I68" s="11" t="s">
        <v>32</v>
      </c>
      <c r="J68" s="11"/>
      <c r="K68" s="222" t="s">
        <v>246</v>
      </c>
      <c r="L68" s="130">
        <f t="shared" si="27"/>
        <v>0.5</v>
      </c>
      <c r="M68" s="130">
        <f t="shared" si="28"/>
        <v>0</v>
      </c>
      <c r="N68" s="11"/>
      <c r="O68" s="11"/>
      <c r="P68" s="130">
        <f t="shared" si="29"/>
        <v>0.5</v>
      </c>
      <c r="Q68" s="222"/>
      <c r="R68" s="222">
        <v>1</v>
      </c>
      <c r="S68" s="11" t="s">
        <v>90</v>
      </c>
      <c r="T68" s="11">
        <v>20</v>
      </c>
      <c r="U68" s="11"/>
      <c r="V68" s="376"/>
      <c r="W68" s="181">
        <v>14</v>
      </c>
      <c r="X68" s="108" t="s">
        <v>37</v>
      </c>
      <c r="Y68" s="115" t="s">
        <v>10</v>
      </c>
      <c r="Z68" s="157"/>
      <c r="AG68" s="35"/>
      <c r="AH68" s="35"/>
      <c r="AI68" s="35"/>
    </row>
    <row r="69" spans="2:35" x14ac:dyDescent="0.2">
      <c r="B69" s="367"/>
      <c r="C69" s="362"/>
      <c r="D69" s="362"/>
      <c r="E69" s="362"/>
      <c r="F69" s="421"/>
      <c r="G69" s="362"/>
      <c r="H69" s="225" t="s">
        <v>245</v>
      </c>
      <c r="I69" s="11" t="s">
        <v>32</v>
      </c>
      <c r="J69" s="11"/>
      <c r="K69" s="222" t="s">
        <v>46</v>
      </c>
      <c r="L69" s="130">
        <f t="shared" si="27"/>
        <v>0.5</v>
      </c>
      <c r="M69" s="130">
        <f t="shared" si="28"/>
        <v>0</v>
      </c>
      <c r="N69" s="11"/>
      <c r="O69" s="11"/>
      <c r="P69" s="130">
        <f t="shared" si="29"/>
        <v>0.5</v>
      </c>
      <c r="Q69" s="222"/>
      <c r="R69" s="222">
        <v>1</v>
      </c>
      <c r="S69" s="11" t="s">
        <v>160</v>
      </c>
      <c r="T69" s="11">
        <v>45</v>
      </c>
      <c r="U69" s="11"/>
      <c r="V69" s="376"/>
      <c r="W69" s="181">
        <v>14</v>
      </c>
      <c r="X69" s="108" t="s">
        <v>37</v>
      </c>
      <c r="Y69" s="115" t="s">
        <v>10</v>
      </c>
      <c r="Z69" s="157"/>
      <c r="AG69" s="35"/>
      <c r="AH69" s="35"/>
      <c r="AI69" s="35"/>
    </row>
    <row r="70" spans="2:35" ht="25.5" x14ac:dyDescent="0.2">
      <c r="B70" s="367"/>
      <c r="C70" s="362"/>
      <c r="D70" s="362"/>
      <c r="E70" s="362"/>
      <c r="F70" s="421"/>
      <c r="G70" s="362"/>
      <c r="H70" s="225" t="s">
        <v>132</v>
      </c>
      <c r="I70" s="11" t="s">
        <v>36</v>
      </c>
      <c r="J70" s="11"/>
      <c r="K70" s="11" t="s">
        <v>13</v>
      </c>
      <c r="L70" s="130">
        <f t="shared" si="27"/>
        <v>2</v>
      </c>
      <c r="M70" s="130">
        <f t="shared" si="28"/>
        <v>0</v>
      </c>
      <c r="N70" s="11"/>
      <c r="O70" s="11"/>
      <c r="P70" s="130">
        <f t="shared" si="29"/>
        <v>2</v>
      </c>
      <c r="Q70" s="11"/>
      <c r="R70" s="11">
        <v>4</v>
      </c>
      <c r="S70" s="10"/>
      <c r="T70" s="10"/>
      <c r="U70" s="11"/>
      <c r="V70" s="376"/>
      <c r="W70" s="181">
        <v>14</v>
      </c>
      <c r="X70" s="108" t="s">
        <v>37</v>
      </c>
      <c r="Y70" s="115" t="s">
        <v>10</v>
      </c>
      <c r="Z70" s="157"/>
      <c r="AA70" s="2">
        <f>IF(ISNUMBER(SEARCH("Aut",#REF!)),#REF!, 0)</f>
        <v>0</v>
      </c>
      <c r="AB70" s="2">
        <f>IF(ISNUMBER(SEARCH("Tst",#REF!)),#REF!, 0)</f>
        <v>0</v>
      </c>
      <c r="AC70" s="2">
        <f>IF(ISNUMBER(SEARCH("Calc",#REF!)),#REF!, 0)</f>
        <v>0</v>
      </c>
      <c r="AG70" s="35"/>
      <c r="AH70" s="35"/>
      <c r="AI70" s="35"/>
    </row>
    <row r="71" spans="2:35" ht="26.25" thickBot="1" x14ac:dyDescent="0.25">
      <c r="B71" s="367"/>
      <c r="C71" s="362"/>
      <c r="D71" s="362"/>
      <c r="E71" s="362"/>
      <c r="F71" s="421"/>
      <c r="G71" s="362"/>
      <c r="H71" s="225" t="s">
        <v>213</v>
      </c>
      <c r="I71" s="132" t="s">
        <v>32</v>
      </c>
      <c r="J71" s="11"/>
      <c r="K71" s="144" t="s">
        <v>60</v>
      </c>
      <c r="L71" s="130">
        <f t="shared" si="27"/>
        <v>1</v>
      </c>
      <c r="M71" s="130">
        <f t="shared" si="28"/>
        <v>0</v>
      </c>
      <c r="N71" s="215"/>
      <c r="O71" s="215"/>
      <c r="P71" s="130">
        <f t="shared" si="29"/>
        <v>1</v>
      </c>
      <c r="Q71" s="215">
        <v>2</v>
      </c>
      <c r="R71" s="215"/>
      <c r="S71" s="298"/>
      <c r="T71" s="298"/>
      <c r="U71" s="24"/>
      <c r="V71" s="376"/>
      <c r="W71" s="181">
        <v>14</v>
      </c>
      <c r="X71" s="108" t="s">
        <v>37</v>
      </c>
      <c r="Y71" s="115" t="s">
        <v>10</v>
      </c>
      <c r="Z71" s="157"/>
      <c r="AG71" s="35"/>
      <c r="AH71" s="35"/>
      <c r="AI71" s="35"/>
    </row>
    <row r="72" spans="2:35" ht="12.75" customHeight="1" x14ac:dyDescent="0.2">
      <c r="B72" s="426">
        <v>10</v>
      </c>
      <c r="C72" s="424" t="s">
        <v>10</v>
      </c>
      <c r="D72" s="411" t="s">
        <v>67</v>
      </c>
      <c r="E72" s="424" t="s">
        <v>10</v>
      </c>
      <c r="F72" s="434" t="s">
        <v>99</v>
      </c>
      <c r="G72" s="417" t="s">
        <v>9</v>
      </c>
      <c r="H72" s="401"/>
      <c r="I72" s="403"/>
      <c r="J72" s="405"/>
      <c r="K72" s="199">
        <v>16</v>
      </c>
      <c r="L72" s="238">
        <f t="shared" ref="L72:R72" si="30">SUM(L74:L82)</f>
        <v>10</v>
      </c>
      <c r="M72" s="373">
        <f t="shared" si="30"/>
        <v>7</v>
      </c>
      <c r="N72" s="373">
        <f t="shared" si="30"/>
        <v>3</v>
      </c>
      <c r="O72" s="373">
        <f t="shared" si="30"/>
        <v>4</v>
      </c>
      <c r="P72" s="373">
        <f t="shared" si="30"/>
        <v>3</v>
      </c>
      <c r="Q72" s="373">
        <f t="shared" si="30"/>
        <v>4</v>
      </c>
      <c r="R72" s="373">
        <f t="shared" si="30"/>
        <v>2</v>
      </c>
      <c r="S72" s="64">
        <f>K72-L72</f>
        <v>6</v>
      </c>
      <c r="T72" s="207">
        <f>T73/28</f>
        <v>6</v>
      </c>
      <c r="U72" s="207"/>
      <c r="V72" s="384"/>
      <c r="W72" s="180"/>
      <c r="X72" s="88"/>
      <c r="Y72" s="15"/>
      <c r="Z72" s="157"/>
    </row>
    <row r="73" spans="2:35" ht="13.5" customHeight="1" thickBot="1" x14ac:dyDescent="0.25">
      <c r="B73" s="427"/>
      <c r="C73" s="425"/>
      <c r="D73" s="412"/>
      <c r="E73" s="425"/>
      <c r="F73" s="435"/>
      <c r="G73" s="418"/>
      <c r="H73" s="402"/>
      <c r="I73" s="404"/>
      <c r="J73" s="406"/>
      <c r="K73" s="200">
        <v>448</v>
      </c>
      <c r="L73" s="208">
        <f>L72*28</f>
        <v>280</v>
      </c>
      <c r="M73" s="374"/>
      <c r="N73" s="374"/>
      <c r="O73" s="374"/>
      <c r="P73" s="374"/>
      <c r="Q73" s="374"/>
      <c r="R73" s="374"/>
      <c r="S73" s="73">
        <f>K73-L73</f>
        <v>168</v>
      </c>
      <c r="T73" s="87">
        <f>SUM(T74:T82)</f>
        <v>168</v>
      </c>
      <c r="U73" s="74"/>
      <c r="V73" s="385"/>
      <c r="W73" s="181"/>
      <c r="X73" s="17"/>
      <c r="Y73" s="16"/>
      <c r="Z73" s="157"/>
    </row>
    <row r="74" spans="2:35" ht="38.25" x14ac:dyDescent="0.2">
      <c r="B74" s="427"/>
      <c r="C74" s="425"/>
      <c r="D74" s="412"/>
      <c r="E74" s="425"/>
      <c r="F74" s="435"/>
      <c r="G74" s="418"/>
      <c r="H74" s="225" t="s">
        <v>193</v>
      </c>
      <c r="I74" s="11" t="s">
        <v>51</v>
      </c>
      <c r="J74" s="11"/>
      <c r="K74" s="215" t="s">
        <v>85</v>
      </c>
      <c r="L74" s="130">
        <f t="shared" ref="L74:L82" si="31">M74+P74</f>
        <v>2</v>
      </c>
      <c r="M74" s="130">
        <f>IF(J74="m",(N74+O74)*2.5*W74/28,(N74+O74)*2*W74/28)</f>
        <v>2</v>
      </c>
      <c r="N74" s="215">
        <v>2</v>
      </c>
      <c r="O74" s="215"/>
      <c r="P74" s="130">
        <f>IF(J74="m",(Q74+R74)*1.5*W74/28,(Q74+R74)*1*W74/28)</f>
        <v>0</v>
      </c>
      <c r="Q74" s="215"/>
      <c r="R74" s="215"/>
      <c r="S74" s="11" t="s">
        <v>27</v>
      </c>
      <c r="T74" s="11">
        <v>42</v>
      </c>
      <c r="U74" s="9"/>
      <c r="V74" s="75"/>
      <c r="W74" s="181">
        <v>14</v>
      </c>
      <c r="X74" s="122" t="s">
        <v>67</v>
      </c>
      <c r="Y74" s="95" t="s">
        <v>10</v>
      </c>
      <c r="Z74" s="157"/>
      <c r="AA74" s="2">
        <f>IF(ISNUMBER(SEARCH("Aut",#REF!)),#REF!, 0)</f>
        <v>0</v>
      </c>
      <c r="AB74" s="2">
        <f>IF(ISNUMBER(SEARCH("Tst",#REF!)),#REF!, 0)</f>
        <v>0</v>
      </c>
      <c r="AC74" s="2">
        <f>IF(ISNUMBER(SEARCH("Calc",#REF!)),#REF!, 0)</f>
        <v>0</v>
      </c>
    </row>
    <row r="75" spans="2:35" ht="12.75" customHeight="1" x14ac:dyDescent="0.2">
      <c r="B75" s="427"/>
      <c r="C75" s="425"/>
      <c r="D75" s="412"/>
      <c r="E75" s="425"/>
      <c r="F75" s="435"/>
      <c r="G75" s="418"/>
      <c r="H75" s="228" t="s">
        <v>68</v>
      </c>
      <c r="I75" s="13" t="s">
        <v>69</v>
      </c>
      <c r="J75" s="13"/>
      <c r="K75" s="13" t="s">
        <v>33</v>
      </c>
      <c r="L75" s="130">
        <f t="shared" si="31"/>
        <v>2</v>
      </c>
      <c r="M75" s="130">
        <f t="shared" ref="M75:M82" si="32">IF(J75="m",(N75+O75)*2.5*W75/28,(N75+O75)*2*W75/28)</f>
        <v>2</v>
      </c>
      <c r="N75" s="213"/>
      <c r="O75" s="213">
        <v>2</v>
      </c>
      <c r="P75" s="130">
        <f t="shared" ref="P75:P82" si="33">IF(J75="m",(Q75+R75)*1.5*W75/28,(Q75+R75)*1*W75/28)</f>
        <v>0</v>
      </c>
      <c r="Q75" s="213"/>
      <c r="R75" s="213"/>
      <c r="S75" s="11" t="s">
        <v>28</v>
      </c>
      <c r="T75" s="11">
        <v>11</v>
      </c>
      <c r="U75" s="9"/>
      <c r="V75" s="75"/>
      <c r="W75" s="181">
        <v>14</v>
      </c>
      <c r="X75" s="122" t="s">
        <v>67</v>
      </c>
      <c r="Y75" s="95" t="s">
        <v>10</v>
      </c>
      <c r="Z75" s="157"/>
    </row>
    <row r="76" spans="2:35" ht="12.75" customHeight="1" x14ac:dyDescent="0.2">
      <c r="B76" s="427"/>
      <c r="C76" s="425"/>
      <c r="D76" s="412"/>
      <c r="E76" s="425"/>
      <c r="F76" s="435"/>
      <c r="G76" s="418"/>
      <c r="H76" s="225" t="s">
        <v>176</v>
      </c>
      <c r="I76" s="11" t="s">
        <v>56</v>
      </c>
      <c r="J76" s="11"/>
      <c r="K76" s="11" t="s">
        <v>172</v>
      </c>
      <c r="L76" s="130">
        <f t="shared" si="31"/>
        <v>2</v>
      </c>
      <c r="M76" s="130">
        <f t="shared" si="32"/>
        <v>2</v>
      </c>
      <c r="N76" s="11"/>
      <c r="O76" s="11">
        <v>2</v>
      </c>
      <c r="P76" s="130">
        <f t="shared" si="33"/>
        <v>0</v>
      </c>
      <c r="Q76" s="11"/>
      <c r="R76" s="192"/>
      <c r="S76" s="11" t="s">
        <v>29</v>
      </c>
      <c r="T76" s="11">
        <v>50</v>
      </c>
      <c r="U76" s="9"/>
      <c r="V76" s="75"/>
      <c r="W76" s="181">
        <v>14</v>
      </c>
      <c r="X76" s="122" t="s">
        <v>67</v>
      </c>
      <c r="Y76" s="95" t="s">
        <v>10</v>
      </c>
      <c r="Z76" s="157"/>
    </row>
    <row r="77" spans="2:35" ht="38.25" x14ac:dyDescent="0.2">
      <c r="B77" s="427"/>
      <c r="C77" s="425"/>
      <c r="D77" s="412"/>
      <c r="E77" s="425"/>
      <c r="F77" s="435"/>
      <c r="G77" s="418"/>
      <c r="H77" s="225" t="s">
        <v>194</v>
      </c>
      <c r="I77" s="11" t="s">
        <v>38</v>
      </c>
      <c r="J77" s="11"/>
      <c r="K77" s="215" t="s">
        <v>16</v>
      </c>
      <c r="L77" s="130">
        <f t="shared" si="31"/>
        <v>1</v>
      </c>
      <c r="M77" s="130">
        <f t="shared" si="32"/>
        <v>1</v>
      </c>
      <c r="N77" s="215">
        <v>1</v>
      </c>
      <c r="O77" s="215"/>
      <c r="P77" s="130">
        <f t="shared" si="33"/>
        <v>0</v>
      </c>
      <c r="Q77" s="215"/>
      <c r="R77" s="215"/>
      <c r="S77" s="11" t="s">
        <v>90</v>
      </c>
      <c r="T77" s="11">
        <v>20</v>
      </c>
      <c r="U77" s="9"/>
      <c r="V77" s="75"/>
      <c r="W77" s="71">
        <v>14</v>
      </c>
      <c r="X77" s="104" t="s">
        <v>67</v>
      </c>
      <c r="Y77" s="95" t="s">
        <v>10</v>
      </c>
      <c r="Z77" s="157"/>
    </row>
    <row r="78" spans="2:35" ht="38.25" x14ac:dyDescent="0.2">
      <c r="B78" s="427"/>
      <c r="C78" s="425"/>
      <c r="D78" s="412"/>
      <c r="E78" s="425"/>
      <c r="F78" s="435"/>
      <c r="G78" s="418"/>
      <c r="H78" s="225" t="s">
        <v>194</v>
      </c>
      <c r="I78" s="11" t="s">
        <v>38</v>
      </c>
      <c r="J78" s="11"/>
      <c r="K78" s="329" t="s">
        <v>46</v>
      </c>
      <c r="L78" s="130">
        <f t="shared" ref="L78" si="34">M78+P78</f>
        <v>0.5</v>
      </c>
      <c r="M78" s="130">
        <f t="shared" ref="M78" si="35">IF(J78="m",(N78+O78)*2.5*W78/28,(N78+O78)*2*W78/28)</f>
        <v>0</v>
      </c>
      <c r="N78" s="11"/>
      <c r="O78" s="11"/>
      <c r="P78" s="130">
        <f t="shared" ref="P78" si="36">IF(J78="m",(Q78+R78)*1.5*W78/28,(Q78+R78)*1*W78/28)</f>
        <v>0.5</v>
      </c>
      <c r="Q78" s="11">
        <v>1</v>
      </c>
      <c r="R78" s="11"/>
      <c r="S78" s="11"/>
      <c r="T78" s="11"/>
      <c r="U78" s="9"/>
      <c r="V78" s="75"/>
      <c r="W78" s="71">
        <v>14</v>
      </c>
      <c r="X78" s="104" t="s">
        <v>67</v>
      </c>
      <c r="Y78" s="95" t="s">
        <v>10</v>
      </c>
      <c r="Z78" s="157"/>
    </row>
    <row r="79" spans="2:35" ht="38.25" x14ac:dyDescent="0.2">
      <c r="B79" s="427"/>
      <c r="C79" s="425"/>
      <c r="D79" s="412"/>
      <c r="E79" s="425"/>
      <c r="F79" s="435"/>
      <c r="G79" s="418"/>
      <c r="H79" s="225" t="s">
        <v>194</v>
      </c>
      <c r="I79" s="11" t="s">
        <v>129</v>
      </c>
      <c r="J79" s="11"/>
      <c r="K79" s="329" t="s">
        <v>46</v>
      </c>
      <c r="L79" s="130">
        <f t="shared" si="31"/>
        <v>0.5</v>
      </c>
      <c r="M79" s="130">
        <f t="shared" si="32"/>
        <v>0</v>
      </c>
      <c r="N79" s="11"/>
      <c r="O79" s="11"/>
      <c r="P79" s="130">
        <f t="shared" si="33"/>
        <v>0.5</v>
      </c>
      <c r="Q79" s="11">
        <v>1</v>
      </c>
      <c r="R79" s="11"/>
      <c r="S79" s="11"/>
      <c r="T79" s="11"/>
      <c r="U79" s="9"/>
      <c r="V79" s="75"/>
      <c r="W79" s="71">
        <v>14</v>
      </c>
      <c r="X79" s="104" t="s">
        <v>67</v>
      </c>
      <c r="Y79" s="95" t="s">
        <v>10</v>
      </c>
      <c r="Z79" s="246" t="s">
        <v>267</v>
      </c>
    </row>
    <row r="80" spans="2:35" ht="38.25" x14ac:dyDescent="0.2">
      <c r="B80" s="427"/>
      <c r="C80" s="425"/>
      <c r="D80" s="412"/>
      <c r="E80" s="425"/>
      <c r="F80" s="435"/>
      <c r="G80" s="418"/>
      <c r="H80" s="332" t="s">
        <v>193</v>
      </c>
      <c r="I80" s="11" t="s">
        <v>36</v>
      </c>
      <c r="J80" s="11"/>
      <c r="K80" s="11" t="s">
        <v>46</v>
      </c>
      <c r="L80" s="130">
        <f t="shared" si="31"/>
        <v>0.5</v>
      </c>
      <c r="M80" s="130">
        <f t="shared" si="32"/>
        <v>0</v>
      </c>
      <c r="N80" s="11"/>
      <c r="O80" s="11"/>
      <c r="P80" s="130">
        <f t="shared" si="33"/>
        <v>0.5</v>
      </c>
      <c r="Q80" s="11">
        <v>1</v>
      </c>
      <c r="R80" s="11"/>
      <c r="S80" s="11" t="s">
        <v>160</v>
      </c>
      <c r="T80" s="11">
        <v>45</v>
      </c>
      <c r="U80" s="9"/>
      <c r="V80" s="75"/>
      <c r="W80" s="71">
        <v>14</v>
      </c>
      <c r="X80" s="104" t="s">
        <v>67</v>
      </c>
      <c r="Y80" s="95" t="s">
        <v>10</v>
      </c>
      <c r="Z80" s="157" t="s">
        <v>302</v>
      </c>
    </row>
    <row r="81" spans="2:35" x14ac:dyDescent="0.2">
      <c r="B81" s="427"/>
      <c r="C81" s="425"/>
      <c r="D81" s="412"/>
      <c r="E81" s="425"/>
      <c r="F81" s="435"/>
      <c r="G81" s="418"/>
      <c r="H81" s="225" t="s">
        <v>212</v>
      </c>
      <c r="I81" s="11" t="s">
        <v>36</v>
      </c>
      <c r="J81" s="11"/>
      <c r="K81" s="11" t="s">
        <v>60</v>
      </c>
      <c r="L81" s="130">
        <f t="shared" si="31"/>
        <v>1</v>
      </c>
      <c r="M81" s="130">
        <f t="shared" si="32"/>
        <v>0</v>
      </c>
      <c r="N81" s="11"/>
      <c r="O81" s="11"/>
      <c r="P81" s="130">
        <f t="shared" si="33"/>
        <v>1</v>
      </c>
      <c r="Q81" s="11"/>
      <c r="R81" s="11">
        <v>2</v>
      </c>
      <c r="S81" s="11"/>
      <c r="T81" s="11"/>
      <c r="U81" s="74"/>
      <c r="V81" s="75"/>
      <c r="W81" s="71">
        <v>14</v>
      </c>
      <c r="X81" s="104" t="s">
        <v>67</v>
      </c>
      <c r="Y81" s="95" t="s">
        <v>10</v>
      </c>
      <c r="Z81" s="157"/>
    </row>
    <row r="82" spans="2:35" ht="39" thickBot="1" x14ac:dyDescent="0.25">
      <c r="B82" s="428"/>
      <c r="C82" s="429"/>
      <c r="D82" s="413"/>
      <c r="E82" s="429"/>
      <c r="F82" s="449"/>
      <c r="G82" s="419"/>
      <c r="H82" s="334" t="s">
        <v>193</v>
      </c>
      <c r="I82" s="92" t="s">
        <v>36</v>
      </c>
      <c r="J82" s="92"/>
      <c r="K82" s="92" t="s">
        <v>46</v>
      </c>
      <c r="L82" s="130">
        <f t="shared" si="31"/>
        <v>0.5</v>
      </c>
      <c r="M82" s="130">
        <f t="shared" si="32"/>
        <v>0</v>
      </c>
      <c r="N82" s="92"/>
      <c r="O82" s="92"/>
      <c r="P82" s="130">
        <f t="shared" si="33"/>
        <v>0.5</v>
      </c>
      <c r="Q82" s="92">
        <v>1</v>
      </c>
      <c r="R82" s="92"/>
      <c r="S82" s="67"/>
      <c r="T82" s="67"/>
      <c r="U82" s="67"/>
      <c r="V82" s="85"/>
      <c r="W82" s="107">
        <v>14</v>
      </c>
      <c r="X82" s="104" t="s">
        <v>67</v>
      </c>
      <c r="Y82" s="95" t="s">
        <v>10</v>
      </c>
      <c r="Z82" s="157" t="s">
        <v>302</v>
      </c>
      <c r="AA82" s="2">
        <f>IF(ISNUMBER(SEARCH("Aut",I82)),L82, 0)</f>
        <v>0.5</v>
      </c>
      <c r="AB82" s="2">
        <f>IF(ISNUMBER(SEARCH("Tst",I82)),L82, 0)</f>
        <v>0</v>
      </c>
      <c r="AC82" s="2">
        <f>IF(ISNUMBER(SEARCH("Calc",I82)),L82, 0)</f>
        <v>0</v>
      </c>
    </row>
    <row r="83" spans="2:35" ht="12.75" customHeight="1" x14ac:dyDescent="0.2">
      <c r="B83" s="343">
        <v>11</v>
      </c>
      <c r="C83" s="347" t="s">
        <v>10</v>
      </c>
      <c r="D83" s="347" t="s">
        <v>82</v>
      </c>
      <c r="E83" s="347" t="s">
        <v>10</v>
      </c>
      <c r="F83" s="347" t="s">
        <v>142</v>
      </c>
      <c r="G83" s="347" t="s">
        <v>9</v>
      </c>
      <c r="H83" s="368"/>
      <c r="I83" s="363"/>
      <c r="J83" s="365"/>
      <c r="K83" s="197">
        <v>16</v>
      </c>
      <c r="L83" s="233">
        <f t="shared" ref="L83:R83" si="37">SUM(L85:L91)</f>
        <v>10</v>
      </c>
      <c r="M83" s="360">
        <f t="shared" si="37"/>
        <v>4</v>
      </c>
      <c r="N83" s="360">
        <f t="shared" si="37"/>
        <v>4</v>
      </c>
      <c r="O83" s="360">
        <f t="shared" si="37"/>
        <v>0</v>
      </c>
      <c r="P83" s="360">
        <f t="shared" si="37"/>
        <v>6</v>
      </c>
      <c r="Q83" s="360">
        <f t="shared" si="37"/>
        <v>10</v>
      </c>
      <c r="R83" s="360">
        <f t="shared" si="37"/>
        <v>2</v>
      </c>
      <c r="S83" s="27">
        <f>K83-L83</f>
        <v>6</v>
      </c>
      <c r="T83" s="205">
        <f>T84/28</f>
        <v>6</v>
      </c>
      <c r="U83" s="205"/>
      <c r="V83" s="375"/>
      <c r="W83" s="180"/>
      <c r="X83" s="68"/>
      <c r="Y83" s="15"/>
      <c r="Z83" s="157"/>
      <c r="AG83" s="35"/>
      <c r="AH83" s="35"/>
      <c r="AI83" s="35"/>
    </row>
    <row r="84" spans="2:35" ht="12.75" customHeight="1" thickBot="1" x14ac:dyDescent="0.25">
      <c r="B84" s="367"/>
      <c r="C84" s="362"/>
      <c r="D84" s="362"/>
      <c r="E84" s="362"/>
      <c r="F84" s="362"/>
      <c r="G84" s="348"/>
      <c r="H84" s="369"/>
      <c r="I84" s="370"/>
      <c r="J84" s="408"/>
      <c r="K84" s="198">
        <v>448</v>
      </c>
      <c r="L84" s="206">
        <f>L83*28</f>
        <v>280</v>
      </c>
      <c r="M84" s="361"/>
      <c r="N84" s="361"/>
      <c r="O84" s="361"/>
      <c r="P84" s="361"/>
      <c r="Q84" s="361"/>
      <c r="R84" s="361"/>
      <c r="S84" s="25">
        <f>K84-L84</f>
        <v>168</v>
      </c>
      <c r="T84" s="26">
        <f>SUM(T85:T91)</f>
        <v>168</v>
      </c>
      <c r="U84" s="9"/>
      <c r="V84" s="376"/>
      <c r="W84" s="181"/>
      <c r="X84" s="69"/>
      <c r="Y84" s="16"/>
      <c r="Z84" s="157"/>
      <c r="AG84" s="35"/>
      <c r="AH84" s="35"/>
      <c r="AI84" s="35"/>
    </row>
    <row r="85" spans="2:35" ht="38.25" x14ac:dyDescent="0.2">
      <c r="B85" s="367"/>
      <c r="C85" s="362"/>
      <c r="D85" s="362"/>
      <c r="E85" s="362"/>
      <c r="F85" s="414"/>
      <c r="G85" s="348"/>
      <c r="H85" s="225" t="s">
        <v>143</v>
      </c>
      <c r="I85" s="11" t="s">
        <v>162</v>
      </c>
      <c r="J85" s="11"/>
      <c r="K85" s="215" t="s">
        <v>106</v>
      </c>
      <c r="L85" s="130">
        <f t="shared" ref="L85:L91" si="38">M85+P85</f>
        <v>2</v>
      </c>
      <c r="M85" s="130">
        <f>IF(J85="m",(N85+O85)*2.5*W85/28,(N85+O85)*2*W85/28)</f>
        <v>2</v>
      </c>
      <c r="N85" s="215">
        <v>2</v>
      </c>
      <c r="O85" s="215"/>
      <c r="P85" s="130">
        <f>IF(J85="m",(Q85+R85)*1.5*W85/28,(Q85+R85)*1*W85/28)</f>
        <v>0</v>
      </c>
      <c r="Q85" s="215"/>
      <c r="R85" s="215"/>
      <c r="S85" s="11" t="s">
        <v>27</v>
      </c>
      <c r="T85" s="11">
        <v>42</v>
      </c>
      <c r="U85" s="11"/>
      <c r="V85" s="376"/>
      <c r="W85" s="181">
        <v>14</v>
      </c>
      <c r="X85" s="121" t="s">
        <v>82</v>
      </c>
      <c r="Y85" s="95" t="s">
        <v>10</v>
      </c>
      <c r="Z85" s="157"/>
      <c r="AA85" s="2">
        <f>IF(ISNUMBER(SEARCH("Aut",#REF!)),#REF!, 0)</f>
        <v>0</v>
      </c>
      <c r="AB85" s="2">
        <f>IF(ISNUMBER(SEARCH("Tst",#REF!)),#REF!, 0)</f>
        <v>0</v>
      </c>
      <c r="AC85" s="2">
        <f>IF(ISNUMBER(SEARCH("Calc",#REF!)),#REF!, 0)</f>
        <v>0</v>
      </c>
      <c r="AD85" s="2">
        <f>SUM(AA85:AA91)</f>
        <v>2</v>
      </c>
      <c r="AE85" s="2">
        <f>SUM(AB85:AB91)</f>
        <v>2</v>
      </c>
      <c r="AF85" s="2">
        <f>SUM(AC85:AC91)</f>
        <v>2</v>
      </c>
      <c r="AG85" s="35">
        <f>AD85/16</f>
        <v>0.125</v>
      </c>
      <c r="AH85" s="35">
        <f>AE85/16</f>
        <v>0.125</v>
      </c>
      <c r="AI85" s="35">
        <f>AF85/16</f>
        <v>0.125</v>
      </c>
    </row>
    <row r="86" spans="2:35" ht="63.75" x14ac:dyDescent="0.2">
      <c r="B86" s="367"/>
      <c r="C86" s="362"/>
      <c r="D86" s="362"/>
      <c r="E86" s="362"/>
      <c r="F86" s="414"/>
      <c r="G86" s="348"/>
      <c r="H86" s="225" t="s">
        <v>214</v>
      </c>
      <c r="I86" s="11" t="s">
        <v>32</v>
      </c>
      <c r="J86" s="11"/>
      <c r="K86" s="11" t="s">
        <v>40</v>
      </c>
      <c r="L86" s="130">
        <f t="shared" si="38"/>
        <v>1</v>
      </c>
      <c r="M86" s="130">
        <f t="shared" ref="M86:M91" si="39">IF(J86="m",(N86+O86)*2.5*W86/28,(N86+O86)*2*W86/28)</f>
        <v>0</v>
      </c>
      <c r="N86" s="13"/>
      <c r="O86" s="13"/>
      <c r="P86" s="130">
        <f t="shared" ref="P86:P91" si="40">IF(J86="m",(Q86+R86)*1.5*W86/28,(Q86+R86)*1*W86/28)</f>
        <v>1</v>
      </c>
      <c r="Q86" s="13"/>
      <c r="R86" s="13">
        <v>2</v>
      </c>
      <c r="S86" s="11" t="s">
        <v>28</v>
      </c>
      <c r="T86" s="11">
        <v>11</v>
      </c>
      <c r="U86" s="11"/>
      <c r="V86" s="376"/>
      <c r="W86" s="181">
        <v>14</v>
      </c>
      <c r="X86" s="121" t="s">
        <v>82</v>
      </c>
      <c r="Y86" s="95" t="s">
        <v>10</v>
      </c>
      <c r="Z86" s="157"/>
      <c r="AA86" s="2">
        <f>IF(ISNUMBER(SEARCH("Aut",I85)),L85, 0)</f>
        <v>2</v>
      </c>
      <c r="AB86" s="2">
        <f>IF(ISNUMBER(SEARCH("Tst",I85)),L85, 0)</f>
        <v>2</v>
      </c>
      <c r="AC86" s="2">
        <f>IF(ISNUMBER(SEARCH("Calc",I85)),L85, 0)</f>
        <v>2</v>
      </c>
      <c r="AG86" s="35"/>
      <c r="AH86" s="35"/>
      <c r="AI86" s="35"/>
    </row>
    <row r="87" spans="2:35" ht="25.5" x14ac:dyDescent="0.2">
      <c r="B87" s="367"/>
      <c r="C87" s="362"/>
      <c r="D87" s="362"/>
      <c r="E87" s="362"/>
      <c r="F87" s="414"/>
      <c r="G87" s="348"/>
      <c r="H87" s="225" t="s">
        <v>220</v>
      </c>
      <c r="I87" s="11" t="s">
        <v>32</v>
      </c>
      <c r="J87" s="11"/>
      <c r="K87" s="215" t="s">
        <v>15</v>
      </c>
      <c r="L87" s="130">
        <f t="shared" si="38"/>
        <v>2</v>
      </c>
      <c r="M87" s="130">
        <f t="shared" si="39"/>
        <v>2</v>
      </c>
      <c r="N87" s="170">
        <v>2</v>
      </c>
      <c r="O87" s="170"/>
      <c r="P87" s="130">
        <f t="shared" si="40"/>
        <v>0</v>
      </c>
      <c r="Q87" s="170"/>
      <c r="R87" s="9"/>
      <c r="S87" s="11" t="s">
        <v>29</v>
      </c>
      <c r="T87" s="11">
        <v>50</v>
      </c>
      <c r="U87" s="11"/>
      <c r="V87" s="376"/>
      <c r="W87" s="181">
        <v>14</v>
      </c>
      <c r="X87" s="121" t="s">
        <v>82</v>
      </c>
      <c r="Y87" s="95" t="s">
        <v>10</v>
      </c>
      <c r="Z87" s="157"/>
      <c r="AG87" s="35"/>
      <c r="AH87" s="35"/>
      <c r="AI87" s="35"/>
    </row>
    <row r="88" spans="2:35" ht="25.5" x14ac:dyDescent="0.2">
      <c r="B88" s="367"/>
      <c r="C88" s="362"/>
      <c r="D88" s="362"/>
      <c r="E88" s="362"/>
      <c r="F88" s="414"/>
      <c r="G88" s="348"/>
      <c r="H88" s="225" t="s">
        <v>220</v>
      </c>
      <c r="I88" s="11" t="s">
        <v>32</v>
      </c>
      <c r="J88" s="11"/>
      <c r="K88" s="215" t="s">
        <v>219</v>
      </c>
      <c r="L88" s="130">
        <f t="shared" si="38"/>
        <v>1</v>
      </c>
      <c r="M88" s="130">
        <f t="shared" si="39"/>
        <v>0</v>
      </c>
      <c r="N88" s="170"/>
      <c r="O88" s="170"/>
      <c r="P88" s="130">
        <f t="shared" si="40"/>
        <v>1</v>
      </c>
      <c r="Q88" s="170">
        <v>2</v>
      </c>
      <c r="R88" s="9"/>
      <c r="S88" s="11" t="s">
        <v>90</v>
      </c>
      <c r="T88" s="11">
        <v>20</v>
      </c>
      <c r="U88" s="11"/>
      <c r="V88" s="376"/>
      <c r="W88" s="181">
        <v>14</v>
      </c>
      <c r="X88" s="121" t="s">
        <v>82</v>
      </c>
      <c r="Y88" s="95" t="s">
        <v>10</v>
      </c>
      <c r="Z88" s="157"/>
      <c r="AG88" s="35"/>
      <c r="AH88" s="35"/>
      <c r="AI88" s="35"/>
    </row>
    <row r="89" spans="2:35" ht="38.25" x14ac:dyDescent="0.2">
      <c r="B89" s="367"/>
      <c r="C89" s="362"/>
      <c r="D89" s="362"/>
      <c r="E89" s="362"/>
      <c r="F89" s="414"/>
      <c r="G89" s="348"/>
      <c r="H89" s="225" t="s">
        <v>143</v>
      </c>
      <c r="I89" s="11" t="s">
        <v>54</v>
      </c>
      <c r="J89" s="11"/>
      <c r="K89" s="11" t="s">
        <v>47</v>
      </c>
      <c r="L89" s="130">
        <f t="shared" si="38"/>
        <v>1</v>
      </c>
      <c r="M89" s="130">
        <f t="shared" si="39"/>
        <v>0</v>
      </c>
      <c r="N89" s="11"/>
      <c r="O89" s="11"/>
      <c r="P89" s="130">
        <f t="shared" si="40"/>
        <v>1</v>
      </c>
      <c r="Q89" s="11">
        <v>2</v>
      </c>
      <c r="R89" s="11"/>
      <c r="S89" s="11" t="s">
        <v>160</v>
      </c>
      <c r="T89" s="11">
        <v>45</v>
      </c>
      <c r="U89" s="13"/>
      <c r="V89" s="376"/>
      <c r="W89" s="181">
        <v>14</v>
      </c>
      <c r="X89" s="121" t="s">
        <v>82</v>
      </c>
      <c r="Y89" s="95" t="s">
        <v>10</v>
      </c>
      <c r="Z89" s="157"/>
      <c r="AG89" s="35"/>
      <c r="AH89" s="35"/>
      <c r="AI89" s="35"/>
    </row>
    <row r="90" spans="2:35" ht="38.25" x14ac:dyDescent="0.2">
      <c r="B90" s="367"/>
      <c r="C90" s="362"/>
      <c r="D90" s="362"/>
      <c r="E90" s="362"/>
      <c r="F90" s="414"/>
      <c r="G90" s="348"/>
      <c r="H90" s="226" t="s">
        <v>143</v>
      </c>
      <c r="I90" s="215" t="s">
        <v>38</v>
      </c>
      <c r="J90" s="215"/>
      <c r="K90" s="215" t="s">
        <v>53</v>
      </c>
      <c r="L90" s="130">
        <f t="shared" si="38"/>
        <v>1</v>
      </c>
      <c r="M90" s="130">
        <f t="shared" si="39"/>
        <v>0</v>
      </c>
      <c r="N90" s="215"/>
      <c r="O90" s="215"/>
      <c r="P90" s="130">
        <f t="shared" si="40"/>
        <v>1</v>
      </c>
      <c r="Q90" s="215">
        <v>2</v>
      </c>
      <c r="R90" s="144"/>
      <c r="S90" s="159"/>
      <c r="T90" s="13"/>
      <c r="U90" s="13"/>
      <c r="V90" s="376"/>
      <c r="W90" s="181">
        <v>14</v>
      </c>
      <c r="X90" s="121" t="s">
        <v>82</v>
      </c>
      <c r="Y90" s="95" t="s">
        <v>10</v>
      </c>
      <c r="Z90" s="157"/>
      <c r="AG90" s="35"/>
      <c r="AH90" s="35"/>
      <c r="AI90" s="35"/>
    </row>
    <row r="91" spans="2:35" ht="39" thickBot="1" x14ac:dyDescent="0.25">
      <c r="B91" s="367"/>
      <c r="C91" s="362"/>
      <c r="D91" s="362"/>
      <c r="E91" s="362"/>
      <c r="F91" s="414"/>
      <c r="G91" s="348"/>
      <c r="H91" s="225" t="s">
        <v>143</v>
      </c>
      <c r="I91" s="11" t="s">
        <v>38</v>
      </c>
      <c r="J91" s="11"/>
      <c r="K91" s="11" t="s">
        <v>13</v>
      </c>
      <c r="L91" s="130">
        <f t="shared" si="38"/>
        <v>2</v>
      </c>
      <c r="M91" s="130">
        <f t="shared" si="39"/>
        <v>0</v>
      </c>
      <c r="N91" s="11"/>
      <c r="O91" s="11"/>
      <c r="P91" s="130">
        <f t="shared" si="40"/>
        <v>2</v>
      </c>
      <c r="Q91" s="11">
        <v>4</v>
      </c>
      <c r="R91" s="11"/>
      <c r="S91" s="159"/>
      <c r="T91" s="13"/>
      <c r="U91" s="13"/>
      <c r="V91" s="376"/>
      <c r="W91" s="181">
        <v>14</v>
      </c>
      <c r="X91" s="121" t="s">
        <v>82</v>
      </c>
      <c r="Y91" s="95" t="s">
        <v>10</v>
      </c>
      <c r="Z91" s="157"/>
      <c r="AG91" s="35"/>
      <c r="AH91" s="35"/>
      <c r="AI91" s="35"/>
    </row>
    <row r="92" spans="2:35" ht="14.25" customHeight="1" x14ac:dyDescent="0.2">
      <c r="B92" s="343">
        <v>12</v>
      </c>
      <c r="C92" s="347" t="s">
        <v>10</v>
      </c>
      <c r="D92" s="347" t="s">
        <v>75</v>
      </c>
      <c r="E92" s="347" t="s">
        <v>10</v>
      </c>
      <c r="F92" s="347" t="s">
        <v>97</v>
      </c>
      <c r="G92" s="347" t="s">
        <v>9</v>
      </c>
      <c r="H92" s="368"/>
      <c r="I92" s="363"/>
      <c r="J92" s="365"/>
      <c r="K92" s="197">
        <v>16</v>
      </c>
      <c r="L92" s="277">
        <f t="shared" ref="L92:R92" si="41">SUM(L94:L103)</f>
        <v>9.5</v>
      </c>
      <c r="M92" s="360">
        <f t="shared" si="41"/>
        <v>4</v>
      </c>
      <c r="N92" s="360">
        <f t="shared" si="41"/>
        <v>2</v>
      </c>
      <c r="O92" s="360">
        <f t="shared" si="41"/>
        <v>2</v>
      </c>
      <c r="P92" s="360">
        <f t="shared" si="41"/>
        <v>5.5</v>
      </c>
      <c r="Q92" s="360">
        <f t="shared" si="41"/>
        <v>5</v>
      </c>
      <c r="R92" s="360">
        <f t="shared" si="41"/>
        <v>6</v>
      </c>
      <c r="S92" s="27">
        <f>K92-L92</f>
        <v>6.5</v>
      </c>
      <c r="T92" s="205">
        <f>T93/28</f>
        <v>6</v>
      </c>
      <c r="U92" s="205"/>
      <c r="V92" s="375"/>
      <c r="W92" s="180"/>
      <c r="X92" s="103"/>
      <c r="Y92" s="78"/>
      <c r="Z92" s="157"/>
      <c r="AG92" s="35"/>
      <c r="AH92" s="35"/>
      <c r="AI92" s="35"/>
    </row>
    <row r="93" spans="2:35" x14ac:dyDescent="0.2">
      <c r="B93" s="367"/>
      <c r="C93" s="362"/>
      <c r="D93" s="362"/>
      <c r="E93" s="362"/>
      <c r="F93" s="362"/>
      <c r="G93" s="362"/>
      <c r="H93" s="369"/>
      <c r="I93" s="370"/>
      <c r="J93" s="408"/>
      <c r="K93" s="201">
        <v>448</v>
      </c>
      <c r="L93" s="212">
        <f>L92*28</f>
        <v>266</v>
      </c>
      <c r="M93" s="378"/>
      <c r="N93" s="378"/>
      <c r="O93" s="378"/>
      <c r="P93" s="378"/>
      <c r="Q93" s="378"/>
      <c r="R93" s="378"/>
      <c r="S93" s="300">
        <f>K93-L93</f>
        <v>182</v>
      </c>
      <c r="T93" s="337">
        <f>SUM(T94:T103)</f>
        <v>168</v>
      </c>
      <c r="U93" s="9"/>
      <c r="V93" s="376"/>
      <c r="W93" s="181"/>
      <c r="X93" s="119"/>
      <c r="Y93" s="79"/>
      <c r="Z93" s="157"/>
      <c r="AG93" s="35"/>
      <c r="AH93" s="35"/>
      <c r="AI93" s="35"/>
    </row>
    <row r="94" spans="2:35" ht="25.5" x14ac:dyDescent="0.2">
      <c r="B94" s="367"/>
      <c r="C94" s="362"/>
      <c r="D94" s="362"/>
      <c r="E94" s="362"/>
      <c r="F94" s="362"/>
      <c r="G94" s="362"/>
      <c r="H94" s="225" t="s">
        <v>186</v>
      </c>
      <c r="I94" s="11" t="s">
        <v>36</v>
      </c>
      <c r="J94" s="11"/>
      <c r="K94" s="11" t="s">
        <v>231</v>
      </c>
      <c r="L94" s="133">
        <f t="shared" ref="L94:L103" si="42">M94+P94</f>
        <v>2</v>
      </c>
      <c r="M94" s="133">
        <f t="shared" ref="M94:M103" si="43">IF(J94="m",(N94+O94)*2.5*W94/28,(N94+O94)*2*W94/28)</f>
        <v>2</v>
      </c>
      <c r="N94" s="11">
        <v>2</v>
      </c>
      <c r="O94" s="11"/>
      <c r="P94" s="133">
        <f t="shared" ref="P94:P103" si="44">IF(J94="m",(Q94+R94)*1.5*W94/28,(Q94+R94)*1*W94/28)</f>
        <v>0</v>
      </c>
      <c r="Q94" s="11"/>
      <c r="R94" s="11"/>
      <c r="S94" s="11" t="s">
        <v>27</v>
      </c>
      <c r="T94" s="11">
        <v>42</v>
      </c>
      <c r="U94" s="11"/>
      <c r="V94" s="376"/>
      <c r="W94" s="181">
        <v>14</v>
      </c>
      <c r="X94" s="121" t="s">
        <v>75</v>
      </c>
      <c r="Y94" s="95" t="s">
        <v>10</v>
      </c>
      <c r="Z94" s="157"/>
      <c r="AA94" s="2">
        <f>IF(ISNUMBER(SEARCH("Aut",I94)),L94, 0)</f>
        <v>2</v>
      </c>
      <c r="AB94" s="2">
        <f>IF(ISNUMBER(SEARCH("Tst",I94)),L94, 0)</f>
        <v>0</v>
      </c>
      <c r="AC94" s="2">
        <f>IF(ISNUMBER(SEARCH("Calc",I94)),L94, 0)</f>
        <v>0</v>
      </c>
      <c r="AD94" s="2">
        <f>SUM(AA94:AA103)</f>
        <v>6.5</v>
      </c>
      <c r="AE94" s="2">
        <f>SUM(AB94:AB103)</f>
        <v>4</v>
      </c>
      <c r="AF94" s="2">
        <f>SUM(AC94:AC103)</f>
        <v>4</v>
      </c>
      <c r="AG94" s="35">
        <f>AD94/11</f>
        <v>0.59090909090909094</v>
      </c>
      <c r="AH94" s="35">
        <f>AE94/11</f>
        <v>0.36363636363636365</v>
      </c>
      <c r="AI94" s="35">
        <f>AF94/11</f>
        <v>0.36363636363636365</v>
      </c>
    </row>
    <row r="95" spans="2:35" ht="25.5" x14ac:dyDescent="0.2">
      <c r="B95" s="367"/>
      <c r="C95" s="362"/>
      <c r="D95" s="362"/>
      <c r="E95" s="362"/>
      <c r="F95" s="362"/>
      <c r="G95" s="362"/>
      <c r="H95" s="225" t="s">
        <v>165</v>
      </c>
      <c r="I95" s="11" t="s">
        <v>76</v>
      </c>
      <c r="J95" s="11"/>
      <c r="K95" s="213" t="s">
        <v>206</v>
      </c>
      <c r="L95" s="133">
        <f t="shared" si="42"/>
        <v>2</v>
      </c>
      <c r="M95" s="133">
        <f t="shared" si="43"/>
        <v>2</v>
      </c>
      <c r="N95" s="215"/>
      <c r="O95" s="215">
        <v>2</v>
      </c>
      <c r="P95" s="133">
        <f t="shared" si="44"/>
        <v>0</v>
      </c>
      <c r="Q95" s="215"/>
      <c r="R95" s="215"/>
      <c r="S95" s="11" t="s">
        <v>28</v>
      </c>
      <c r="T95" s="11">
        <v>11</v>
      </c>
      <c r="U95" s="11"/>
      <c r="V95" s="376"/>
      <c r="W95" s="181">
        <v>14</v>
      </c>
      <c r="X95" s="121" t="s">
        <v>75</v>
      </c>
      <c r="Y95" s="95" t="s">
        <v>10</v>
      </c>
      <c r="Z95" s="157"/>
      <c r="AA95" s="2">
        <f>IF(ISNUMBER(SEARCH("Aut",I208)),L208, 0)</f>
        <v>2</v>
      </c>
      <c r="AB95" s="2">
        <f>IF(ISNUMBER(SEARCH("Tst",I208)),L208, 0)</f>
        <v>2</v>
      </c>
      <c r="AC95" s="2">
        <f>IF(ISNUMBER(SEARCH("Calc",I208)),L208, 0)</f>
        <v>2</v>
      </c>
      <c r="AG95" s="35"/>
      <c r="AH95" s="35"/>
      <c r="AI95" s="35"/>
    </row>
    <row r="96" spans="2:35" ht="25.5" x14ac:dyDescent="0.2">
      <c r="B96" s="367"/>
      <c r="C96" s="362"/>
      <c r="D96" s="362"/>
      <c r="E96" s="362"/>
      <c r="F96" s="362"/>
      <c r="G96" s="362"/>
      <c r="H96" s="225" t="s">
        <v>186</v>
      </c>
      <c r="I96" s="11" t="s">
        <v>36</v>
      </c>
      <c r="J96" s="11"/>
      <c r="K96" s="11" t="s">
        <v>60</v>
      </c>
      <c r="L96" s="133">
        <f t="shared" si="42"/>
        <v>1</v>
      </c>
      <c r="M96" s="133">
        <f t="shared" si="43"/>
        <v>0</v>
      </c>
      <c r="N96" s="11"/>
      <c r="O96" s="11"/>
      <c r="P96" s="133">
        <f t="shared" si="44"/>
        <v>1</v>
      </c>
      <c r="Q96" s="11">
        <v>2</v>
      </c>
      <c r="R96" s="11"/>
      <c r="S96" s="11" t="s">
        <v>29</v>
      </c>
      <c r="T96" s="11">
        <v>50</v>
      </c>
      <c r="U96" s="11"/>
      <c r="V96" s="376"/>
      <c r="W96" s="181">
        <v>14</v>
      </c>
      <c r="X96" s="121" t="s">
        <v>75</v>
      </c>
      <c r="Y96" s="95" t="s">
        <v>10</v>
      </c>
      <c r="Z96" s="157"/>
      <c r="AG96" s="35"/>
      <c r="AH96" s="35"/>
      <c r="AI96" s="35"/>
    </row>
    <row r="97" spans="2:35" ht="25.5" x14ac:dyDescent="0.2">
      <c r="B97" s="367"/>
      <c r="C97" s="362"/>
      <c r="D97" s="362"/>
      <c r="E97" s="362"/>
      <c r="F97" s="362"/>
      <c r="G97" s="362"/>
      <c r="H97" s="226" t="s">
        <v>165</v>
      </c>
      <c r="I97" s="215" t="s">
        <v>36</v>
      </c>
      <c r="J97" s="215"/>
      <c r="K97" s="215" t="s">
        <v>39</v>
      </c>
      <c r="L97" s="133">
        <f t="shared" si="42"/>
        <v>0.5</v>
      </c>
      <c r="M97" s="133">
        <f t="shared" si="43"/>
        <v>0</v>
      </c>
      <c r="N97" s="11"/>
      <c r="O97" s="11"/>
      <c r="P97" s="133">
        <f t="shared" si="44"/>
        <v>0.5</v>
      </c>
      <c r="Q97" s="215"/>
      <c r="R97" s="215">
        <v>1</v>
      </c>
      <c r="S97" s="11" t="s">
        <v>90</v>
      </c>
      <c r="T97" s="11">
        <v>20</v>
      </c>
      <c r="U97" s="11"/>
      <c r="V97" s="376"/>
      <c r="W97" s="181">
        <v>14</v>
      </c>
      <c r="X97" s="121" t="s">
        <v>75</v>
      </c>
      <c r="Y97" s="95" t="s">
        <v>10</v>
      </c>
      <c r="Z97" s="157"/>
      <c r="AG97" s="35"/>
      <c r="AH97" s="35"/>
      <c r="AI97" s="35"/>
    </row>
    <row r="98" spans="2:35" ht="25.5" x14ac:dyDescent="0.2">
      <c r="B98" s="367"/>
      <c r="C98" s="362"/>
      <c r="D98" s="362"/>
      <c r="E98" s="362"/>
      <c r="F98" s="362"/>
      <c r="G98" s="362"/>
      <c r="H98" s="226" t="s">
        <v>165</v>
      </c>
      <c r="I98" s="223" t="s">
        <v>32</v>
      </c>
      <c r="J98" s="223"/>
      <c r="K98" s="223" t="s">
        <v>39</v>
      </c>
      <c r="L98" s="133">
        <f t="shared" si="42"/>
        <v>0.5</v>
      </c>
      <c r="M98" s="133">
        <f t="shared" si="43"/>
        <v>0</v>
      </c>
      <c r="N98" s="11"/>
      <c r="O98" s="11"/>
      <c r="P98" s="133">
        <f t="shared" si="44"/>
        <v>0.5</v>
      </c>
      <c r="Q98" s="223"/>
      <c r="R98" s="223">
        <v>1</v>
      </c>
      <c r="S98" s="11" t="s">
        <v>160</v>
      </c>
      <c r="T98" s="11">
        <v>45</v>
      </c>
      <c r="U98" s="11"/>
      <c r="V98" s="376"/>
      <c r="W98" s="181">
        <v>14</v>
      </c>
      <c r="X98" s="121" t="s">
        <v>75</v>
      </c>
      <c r="Y98" s="95" t="s">
        <v>10</v>
      </c>
      <c r="Z98" s="157"/>
      <c r="AA98" s="2">
        <f>IF(ISNUMBER(SEARCH("Aut",I163)),L163, 0)</f>
        <v>2</v>
      </c>
      <c r="AB98" s="2">
        <f>IF(ISNUMBER(SEARCH("Tst",I163)),L163, 0)</f>
        <v>2</v>
      </c>
      <c r="AC98" s="2">
        <f>IF(ISNUMBER(SEARCH("Calc",I163)),L163, 0)</f>
        <v>2</v>
      </c>
      <c r="AG98" s="35"/>
      <c r="AH98" s="35"/>
      <c r="AI98" s="35"/>
    </row>
    <row r="99" spans="2:35" ht="25.5" x14ac:dyDescent="0.2">
      <c r="B99" s="367"/>
      <c r="C99" s="362"/>
      <c r="D99" s="362"/>
      <c r="E99" s="362"/>
      <c r="F99" s="362"/>
      <c r="G99" s="362"/>
      <c r="H99" s="225" t="s">
        <v>165</v>
      </c>
      <c r="I99" s="11" t="s">
        <v>36</v>
      </c>
      <c r="J99" s="11"/>
      <c r="K99" s="11" t="s">
        <v>47</v>
      </c>
      <c r="L99" s="130">
        <f>M99+P99</f>
        <v>1</v>
      </c>
      <c r="M99" s="133">
        <f t="shared" si="43"/>
        <v>0</v>
      </c>
      <c r="N99" s="11"/>
      <c r="O99" s="11"/>
      <c r="P99" s="133">
        <f t="shared" si="44"/>
        <v>1</v>
      </c>
      <c r="Q99" s="11"/>
      <c r="R99" s="11">
        <v>2</v>
      </c>
      <c r="S99" s="11"/>
      <c r="T99" s="11"/>
      <c r="U99" s="11"/>
      <c r="V99" s="376"/>
      <c r="W99" s="181">
        <v>14</v>
      </c>
      <c r="X99" s="121" t="s">
        <v>75</v>
      </c>
      <c r="Y99" s="95" t="s">
        <v>10</v>
      </c>
      <c r="Z99" s="157"/>
      <c r="AG99" s="35"/>
      <c r="AH99" s="35"/>
      <c r="AI99" s="35"/>
    </row>
    <row r="100" spans="2:35" x14ac:dyDescent="0.2">
      <c r="B100" s="367"/>
      <c r="C100" s="362"/>
      <c r="D100" s="362"/>
      <c r="E100" s="362"/>
      <c r="F100" s="362"/>
      <c r="G100" s="362"/>
      <c r="H100" s="225" t="s">
        <v>43</v>
      </c>
      <c r="I100" s="11" t="s">
        <v>36</v>
      </c>
      <c r="J100" s="11"/>
      <c r="K100" s="11" t="s">
        <v>60</v>
      </c>
      <c r="L100" s="133">
        <f t="shared" si="42"/>
        <v>0.5</v>
      </c>
      <c r="M100" s="133">
        <f t="shared" si="43"/>
        <v>0</v>
      </c>
      <c r="N100" s="11"/>
      <c r="O100" s="11"/>
      <c r="P100" s="133">
        <f t="shared" si="44"/>
        <v>0.5</v>
      </c>
      <c r="Q100" s="11">
        <v>1</v>
      </c>
      <c r="R100" s="11"/>
      <c r="S100" s="9"/>
      <c r="T100" s="9"/>
      <c r="U100" s="11"/>
      <c r="V100" s="376"/>
      <c r="W100" s="181">
        <v>14</v>
      </c>
      <c r="X100" s="121" t="s">
        <v>75</v>
      </c>
      <c r="Y100" s="95" t="s">
        <v>10</v>
      </c>
      <c r="Z100" s="157"/>
      <c r="AA100" s="2">
        <f>IF(ISNUMBER(SEARCH("Aut",I100)),L100, 0)</f>
        <v>0.5</v>
      </c>
      <c r="AB100" s="2">
        <f>IF(ISNUMBER(SEARCH("Tst",I100)),L100, 0)</f>
        <v>0</v>
      </c>
      <c r="AC100" s="2">
        <f>IF(ISNUMBER(SEARCH("Calc",I100)),L100, 0)</f>
        <v>0</v>
      </c>
      <c r="AG100" s="35"/>
      <c r="AH100" s="35"/>
      <c r="AI100" s="35"/>
    </row>
    <row r="101" spans="2:35" x14ac:dyDescent="0.2">
      <c r="B101" s="367"/>
      <c r="C101" s="362"/>
      <c r="D101" s="362"/>
      <c r="E101" s="362"/>
      <c r="F101" s="362"/>
      <c r="G101" s="362"/>
      <c r="H101" s="225" t="s">
        <v>43</v>
      </c>
      <c r="I101" s="11" t="s">
        <v>54</v>
      </c>
      <c r="J101" s="11"/>
      <c r="K101" s="11" t="s">
        <v>44</v>
      </c>
      <c r="L101" s="133">
        <f t="shared" si="42"/>
        <v>1</v>
      </c>
      <c r="M101" s="133">
        <f t="shared" si="43"/>
        <v>0</v>
      </c>
      <c r="N101" s="11"/>
      <c r="O101" s="11"/>
      <c r="P101" s="133">
        <f t="shared" si="44"/>
        <v>1</v>
      </c>
      <c r="Q101" s="11">
        <v>2</v>
      </c>
      <c r="R101" s="11"/>
      <c r="S101" s="9"/>
      <c r="T101" s="9"/>
      <c r="U101" s="11"/>
      <c r="V101" s="376"/>
      <c r="W101" s="181">
        <v>14</v>
      </c>
      <c r="X101" s="121" t="s">
        <v>75</v>
      </c>
      <c r="Y101" s="95" t="s">
        <v>10</v>
      </c>
      <c r="Z101" s="325" t="s">
        <v>311</v>
      </c>
      <c r="AG101" s="35"/>
      <c r="AH101" s="35"/>
      <c r="AI101" s="35"/>
    </row>
    <row r="102" spans="2:35" ht="25.5" x14ac:dyDescent="0.2">
      <c r="B102" s="367"/>
      <c r="C102" s="362"/>
      <c r="D102" s="362"/>
      <c r="E102" s="362"/>
      <c r="F102" s="362"/>
      <c r="G102" s="362"/>
      <c r="H102" s="225" t="s">
        <v>165</v>
      </c>
      <c r="I102" s="11" t="s">
        <v>38</v>
      </c>
      <c r="J102" s="11"/>
      <c r="K102" s="11" t="s">
        <v>40</v>
      </c>
      <c r="L102" s="133">
        <f t="shared" si="42"/>
        <v>0.5</v>
      </c>
      <c r="M102" s="133">
        <f t="shared" si="43"/>
        <v>0</v>
      </c>
      <c r="N102" s="11"/>
      <c r="O102" s="11"/>
      <c r="P102" s="133">
        <f t="shared" si="44"/>
        <v>0.5</v>
      </c>
      <c r="Q102" s="11"/>
      <c r="R102" s="11">
        <v>1</v>
      </c>
      <c r="S102" s="11"/>
      <c r="T102" s="11"/>
      <c r="U102" s="11"/>
      <c r="V102" s="376"/>
      <c r="W102" s="181">
        <v>14</v>
      </c>
      <c r="X102" s="121" t="s">
        <v>75</v>
      </c>
      <c r="Y102" s="95" t="s">
        <v>10</v>
      </c>
      <c r="Z102" s="157"/>
      <c r="AG102" s="35"/>
      <c r="AH102" s="35"/>
      <c r="AI102" s="35"/>
    </row>
    <row r="103" spans="2:35" ht="26.25" thickBot="1" x14ac:dyDescent="0.25">
      <c r="B103" s="367"/>
      <c r="C103" s="362"/>
      <c r="D103" s="362"/>
      <c r="E103" s="362"/>
      <c r="F103" s="362"/>
      <c r="G103" s="362"/>
      <c r="H103" s="225" t="s">
        <v>165</v>
      </c>
      <c r="I103" s="11" t="s">
        <v>38</v>
      </c>
      <c r="J103" s="11"/>
      <c r="K103" s="11" t="s">
        <v>39</v>
      </c>
      <c r="L103" s="133">
        <f t="shared" si="42"/>
        <v>0.5</v>
      </c>
      <c r="M103" s="133">
        <f t="shared" si="43"/>
        <v>0</v>
      </c>
      <c r="N103" s="11"/>
      <c r="O103" s="11"/>
      <c r="P103" s="133">
        <f t="shared" si="44"/>
        <v>0.5</v>
      </c>
      <c r="Q103" s="11"/>
      <c r="R103" s="11">
        <v>1</v>
      </c>
      <c r="S103" s="12"/>
      <c r="T103" s="12"/>
      <c r="U103" s="11"/>
      <c r="V103" s="376"/>
      <c r="W103" s="181">
        <v>14</v>
      </c>
      <c r="X103" s="121" t="s">
        <v>75</v>
      </c>
      <c r="Y103" s="95" t="s">
        <v>10</v>
      </c>
      <c r="Z103" s="157"/>
      <c r="AG103" s="35"/>
      <c r="AH103" s="35"/>
      <c r="AI103" s="35"/>
    </row>
    <row r="104" spans="2:35" ht="12.75" customHeight="1" x14ac:dyDescent="0.2">
      <c r="B104" s="343">
        <v>13</v>
      </c>
      <c r="C104" s="347" t="s">
        <v>10</v>
      </c>
      <c r="D104" s="411" t="s">
        <v>70</v>
      </c>
      <c r="E104" s="347"/>
      <c r="F104" s="347"/>
      <c r="G104" s="347" t="s">
        <v>9</v>
      </c>
      <c r="H104" s="368"/>
      <c r="I104" s="363"/>
      <c r="J104" s="365"/>
      <c r="K104" s="197">
        <v>16</v>
      </c>
      <c r="L104" s="233">
        <f t="shared" ref="L104:R104" si="45">SUM(L106:L112)</f>
        <v>10</v>
      </c>
      <c r="M104" s="360">
        <f t="shared" si="45"/>
        <v>6</v>
      </c>
      <c r="N104" s="360">
        <f t="shared" si="45"/>
        <v>2</v>
      </c>
      <c r="O104" s="360">
        <f t="shared" si="45"/>
        <v>4</v>
      </c>
      <c r="P104" s="360">
        <f t="shared" si="45"/>
        <v>4</v>
      </c>
      <c r="Q104" s="360">
        <f t="shared" si="45"/>
        <v>4</v>
      </c>
      <c r="R104" s="360">
        <f t="shared" si="45"/>
        <v>4</v>
      </c>
      <c r="S104" s="27">
        <f>K104-L104</f>
        <v>6</v>
      </c>
      <c r="T104" s="205">
        <f>T105/28</f>
        <v>6</v>
      </c>
      <c r="U104" s="205"/>
      <c r="V104" s="375"/>
      <c r="W104" s="180"/>
      <c r="X104" s="93"/>
      <c r="Y104" s="78"/>
      <c r="Z104" s="157"/>
    </row>
    <row r="105" spans="2:35" ht="12.75" customHeight="1" thickBot="1" x14ac:dyDescent="0.25">
      <c r="B105" s="367"/>
      <c r="C105" s="362"/>
      <c r="D105" s="412"/>
      <c r="E105" s="362"/>
      <c r="F105" s="362"/>
      <c r="G105" s="348"/>
      <c r="H105" s="369"/>
      <c r="I105" s="370"/>
      <c r="J105" s="408"/>
      <c r="K105" s="198">
        <v>448</v>
      </c>
      <c r="L105" s="206">
        <f>L104*28</f>
        <v>280</v>
      </c>
      <c r="M105" s="361"/>
      <c r="N105" s="361"/>
      <c r="O105" s="361"/>
      <c r="P105" s="361"/>
      <c r="Q105" s="361"/>
      <c r="R105" s="361"/>
      <c r="S105" s="25">
        <f>K105-L105</f>
        <v>168</v>
      </c>
      <c r="T105" s="26">
        <f>SUM(T106:T112)</f>
        <v>168</v>
      </c>
      <c r="U105" s="9"/>
      <c r="V105" s="376"/>
      <c r="W105" s="181"/>
      <c r="X105" s="94"/>
      <c r="Y105" s="79"/>
      <c r="Z105" s="157"/>
    </row>
    <row r="106" spans="2:35" ht="25.5" x14ac:dyDescent="0.2">
      <c r="B106" s="367"/>
      <c r="C106" s="362"/>
      <c r="D106" s="412"/>
      <c r="E106" s="362"/>
      <c r="F106" s="362"/>
      <c r="G106" s="348"/>
      <c r="H106" s="235" t="s">
        <v>177</v>
      </c>
      <c r="I106" s="11" t="s">
        <v>36</v>
      </c>
      <c r="J106" s="11"/>
      <c r="K106" s="11" t="s">
        <v>16</v>
      </c>
      <c r="L106" s="130">
        <f>M106+P106</f>
        <v>2</v>
      </c>
      <c r="M106" s="130">
        <f>IF(J106="m",(N106+O106)*2.5*W106/28,(N106+O106)*2*W106/28)</f>
        <v>2</v>
      </c>
      <c r="N106" s="11"/>
      <c r="O106" s="11">
        <v>2</v>
      </c>
      <c r="P106" s="133">
        <f>IF(J106="m",(Q106+R106)*1.5*W106/28,(Q106+R106)*1*W106/28)</f>
        <v>0</v>
      </c>
      <c r="Q106" s="11"/>
      <c r="R106" s="11"/>
      <c r="S106" s="11" t="s">
        <v>27</v>
      </c>
      <c r="T106" s="11">
        <v>42</v>
      </c>
      <c r="U106" s="11"/>
      <c r="V106" s="376"/>
      <c r="W106" s="181">
        <v>14</v>
      </c>
      <c r="X106" s="121" t="s">
        <v>70</v>
      </c>
      <c r="Y106" s="23" t="s">
        <v>10</v>
      </c>
      <c r="Z106" s="157"/>
      <c r="AA106" s="2">
        <f>IF(ISNUMBER(SEARCH("Aut",#REF!)),#REF!, 0)</f>
        <v>0</v>
      </c>
      <c r="AB106" s="2">
        <f>IF(ISNUMBER(SEARCH("Tst",#REF!)),#REF!, 0)</f>
        <v>0</v>
      </c>
      <c r="AC106" s="2">
        <f>IF(ISNUMBER(SEARCH("Calc",#REF!)),#REF!, 0)</f>
        <v>0</v>
      </c>
      <c r="AD106" s="2">
        <f>SUM(AA106:AA112)</f>
        <v>0</v>
      </c>
      <c r="AE106" s="2">
        <f>SUM(AB106:AB112)</f>
        <v>0</v>
      </c>
      <c r="AF106" s="2">
        <f>SUM(AC106:AC112)</f>
        <v>0</v>
      </c>
      <c r="AG106" s="35">
        <f>AD106/11</f>
        <v>0</v>
      </c>
      <c r="AH106" s="35">
        <f>AE106/11</f>
        <v>0</v>
      </c>
      <c r="AI106" s="35">
        <f>AF106/11</f>
        <v>0</v>
      </c>
    </row>
    <row r="107" spans="2:35" ht="51" x14ac:dyDescent="0.2">
      <c r="B107" s="367"/>
      <c r="C107" s="362"/>
      <c r="D107" s="412"/>
      <c r="E107" s="362"/>
      <c r="F107" s="362"/>
      <c r="G107" s="348"/>
      <c r="H107" s="225" t="s">
        <v>145</v>
      </c>
      <c r="I107" s="11" t="s">
        <v>204</v>
      </c>
      <c r="J107" s="11"/>
      <c r="K107" s="11" t="s">
        <v>147</v>
      </c>
      <c r="L107" s="130">
        <f t="shared" ref="L107:L112" si="46">M107+P107</f>
        <v>2</v>
      </c>
      <c r="M107" s="130">
        <f t="shared" ref="M107:M112" si="47">IF(J107="m",(N107+O107)*2.5*W107/28,(N107+O107)*2*W107/28)</f>
        <v>2</v>
      </c>
      <c r="N107" s="11">
        <v>2</v>
      </c>
      <c r="O107" s="11"/>
      <c r="P107" s="133">
        <f t="shared" ref="P107:P112" si="48">IF(J107="m",(Q107+R107)*1.5*W107/28,(Q107+R107)*1*W107/28)</f>
        <v>0</v>
      </c>
      <c r="Q107" s="11"/>
      <c r="R107" s="11"/>
      <c r="S107" s="11" t="s">
        <v>28</v>
      </c>
      <c r="T107" s="11">
        <v>11</v>
      </c>
      <c r="U107" s="11"/>
      <c r="V107" s="376"/>
      <c r="W107" s="181">
        <v>14</v>
      </c>
      <c r="X107" s="121" t="s">
        <v>70</v>
      </c>
      <c r="Y107" s="23" t="s">
        <v>10</v>
      </c>
      <c r="Z107" s="157"/>
      <c r="AG107" s="35"/>
      <c r="AH107" s="35"/>
      <c r="AI107" s="35"/>
    </row>
    <row r="108" spans="2:35" ht="63.75" x14ac:dyDescent="0.2">
      <c r="B108" s="367"/>
      <c r="C108" s="362"/>
      <c r="D108" s="412"/>
      <c r="E108" s="362"/>
      <c r="F108" s="362"/>
      <c r="G108" s="348"/>
      <c r="H108" s="225" t="s">
        <v>215</v>
      </c>
      <c r="I108" s="11" t="s">
        <v>76</v>
      </c>
      <c r="J108" s="11"/>
      <c r="K108" s="11" t="s">
        <v>167</v>
      </c>
      <c r="L108" s="130">
        <f t="shared" si="46"/>
        <v>2</v>
      </c>
      <c r="M108" s="130">
        <f t="shared" si="47"/>
        <v>2</v>
      </c>
      <c r="N108" s="11"/>
      <c r="O108" s="11">
        <v>2</v>
      </c>
      <c r="P108" s="133">
        <f t="shared" si="48"/>
        <v>0</v>
      </c>
      <c r="Q108" s="11"/>
      <c r="R108" s="11"/>
      <c r="S108" s="11" t="s">
        <v>29</v>
      </c>
      <c r="T108" s="11">
        <v>50</v>
      </c>
      <c r="U108" s="11"/>
      <c r="V108" s="376"/>
      <c r="W108" s="181">
        <v>14</v>
      </c>
      <c r="X108" s="121" t="s">
        <v>70</v>
      </c>
      <c r="Y108" s="23" t="s">
        <v>10</v>
      </c>
      <c r="Z108" s="157"/>
      <c r="AA108" s="2">
        <f>IF(ISNUMBER(SEARCH("Aut",#REF!)),#REF!, 0)</f>
        <v>0</v>
      </c>
      <c r="AB108" s="2">
        <f>IF(ISNUMBER(SEARCH("Tst",#REF!)),#REF!, 0)</f>
        <v>0</v>
      </c>
      <c r="AC108" s="2">
        <f>IF(ISNUMBER(SEARCH("Calc",#REF!)),#REF!, 0)</f>
        <v>0</v>
      </c>
    </row>
    <row r="109" spans="2:35" ht="51" x14ac:dyDescent="0.2">
      <c r="B109" s="367"/>
      <c r="C109" s="362"/>
      <c r="D109" s="412"/>
      <c r="E109" s="362"/>
      <c r="F109" s="362"/>
      <c r="G109" s="348"/>
      <c r="H109" s="225" t="s">
        <v>145</v>
      </c>
      <c r="I109" s="11" t="s">
        <v>38</v>
      </c>
      <c r="J109" s="11"/>
      <c r="K109" s="11" t="s">
        <v>40</v>
      </c>
      <c r="L109" s="130">
        <f t="shared" si="46"/>
        <v>1</v>
      </c>
      <c r="M109" s="130">
        <f t="shared" si="47"/>
        <v>0</v>
      </c>
      <c r="N109" s="11"/>
      <c r="O109" s="11"/>
      <c r="P109" s="133">
        <f t="shared" si="48"/>
        <v>1</v>
      </c>
      <c r="Q109" s="11">
        <v>2</v>
      </c>
      <c r="R109" s="11"/>
      <c r="S109" s="11" t="s">
        <v>90</v>
      </c>
      <c r="T109" s="11">
        <v>20</v>
      </c>
      <c r="U109" s="11"/>
      <c r="V109" s="376"/>
      <c r="W109" s="181">
        <v>14</v>
      </c>
      <c r="X109" s="121" t="s">
        <v>70</v>
      </c>
      <c r="Y109" s="23" t="s">
        <v>10</v>
      </c>
      <c r="Z109" s="157"/>
    </row>
    <row r="110" spans="2:35" ht="63.75" x14ac:dyDescent="0.2">
      <c r="B110" s="367"/>
      <c r="C110" s="362"/>
      <c r="D110" s="412"/>
      <c r="E110" s="362"/>
      <c r="F110" s="362"/>
      <c r="G110" s="348"/>
      <c r="H110" s="225" t="s">
        <v>215</v>
      </c>
      <c r="I110" s="11" t="s">
        <v>36</v>
      </c>
      <c r="J110" s="11"/>
      <c r="K110" s="11" t="s">
        <v>244</v>
      </c>
      <c r="L110" s="130">
        <f t="shared" si="46"/>
        <v>1</v>
      </c>
      <c r="M110" s="130">
        <f t="shared" si="47"/>
        <v>0</v>
      </c>
      <c r="N110" s="11"/>
      <c r="O110" s="11"/>
      <c r="P110" s="133">
        <f t="shared" si="48"/>
        <v>1</v>
      </c>
      <c r="Q110" s="11"/>
      <c r="R110" s="11">
        <v>2</v>
      </c>
      <c r="S110" s="11" t="s">
        <v>160</v>
      </c>
      <c r="T110" s="11">
        <v>45</v>
      </c>
      <c r="U110" s="11"/>
      <c r="V110" s="376"/>
      <c r="W110" s="181">
        <v>14</v>
      </c>
      <c r="X110" s="121" t="s">
        <v>70</v>
      </c>
      <c r="Y110" s="23" t="s">
        <v>10</v>
      </c>
      <c r="Z110" s="157"/>
    </row>
    <row r="111" spans="2:35" ht="63.75" x14ac:dyDescent="0.2">
      <c r="B111" s="367"/>
      <c r="C111" s="362"/>
      <c r="D111" s="412"/>
      <c r="E111" s="362"/>
      <c r="F111" s="362"/>
      <c r="G111" s="348"/>
      <c r="H111" s="225" t="s">
        <v>215</v>
      </c>
      <c r="I111" s="11" t="s">
        <v>54</v>
      </c>
      <c r="J111" s="11"/>
      <c r="K111" s="11" t="s">
        <v>46</v>
      </c>
      <c r="L111" s="130">
        <f t="shared" si="46"/>
        <v>1</v>
      </c>
      <c r="M111" s="130">
        <f t="shared" si="47"/>
        <v>0</v>
      </c>
      <c r="N111" s="11"/>
      <c r="O111" s="11"/>
      <c r="P111" s="133">
        <f t="shared" si="48"/>
        <v>1</v>
      </c>
      <c r="Q111" s="11"/>
      <c r="R111" s="11">
        <v>2</v>
      </c>
      <c r="S111" s="11"/>
      <c r="T111" s="11"/>
      <c r="U111" s="11"/>
      <c r="V111" s="376"/>
      <c r="W111" s="181">
        <v>14</v>
      </c>
      <c r="X111" s="121" t="s">
        <v>70</v>
      </c>
      <c r="Y111" s="23" t="s">
        <v>10</v>
      </c>
      <c r="Z111" s="157"/>
    </row>
    <row r="112" spans="2:35" ht="51.75" thickBot="1" x14ac:dyDescent="0.25">
      <c r="B112" s="367"/>
      <c r="C112" s="362"/>
      <c r="D112" s="412"/>
      <c r="E112" s="362"/>
      <c r="F112" s="362"/>
      <c r="G112" s="348"/>
      <c r="H112" s="226" t="s">
        <v>145</v>
      </c>
      <c r="I112" s="215" t="s">
        <v>36</v>
      </c>
      <c r="J112" s="215"/>
      <c r="K112" s="215" t="s">
        <v>40</v>
      </c>
      <c r="L112" s="130">
        <f t="shared" si="46"/>
        <v>1</v>
      </c>
      <c r="M112" s="130">
        <f t="shared" si="47"/>
        <v>0</v>
      </c>
      <c r="N112" s="215"/>
      <c r="O112" s="215"/>
      <c r="P112" s="133">
        <f t="shared" si="48"/>
        <v>1</v>
      </c>
      <c r="Q112" s="215">
        <v>2</v>
      </c>
      <c r="R112" s="215"/>
      <c r="S112" s="202"/>
      <c r="T112" s="218"/>
      <c r="U112" s="215"/>
      <c r="V112" s="376"/>
      <c r="W112" s="181">
        <v>14</v>
      </c>
      <c r="X112" s="121" t="s">
        <v>70</v>
      </c>
      <c r="Y112" s="23" t="s">
        <v>10</v>
      </c>
      <c r="Z112" s="157"/>
    </row>
    <row r="113" spans="2:35" ht="12.75" customHeight="1" x14ac:dyDescent="0.2">
      <c r="B113" s="415">
        <v>14</v>
      </c>
      <c r="C113" s="417" t="s">
        <v>10</v>
      </c>
      <c r="D113" s="417" t="s">
        <v>41</v>
      </c>
      <c r="E113" s="430"/>
      <c r="F113" s="430"/>
      <c r="G113" s="417" t="s">
        <v>41</v>
      </c>
      <c r="H113" s="401"/>
      <c r="I113" s="403"/>
      <c r="J113" s="405"/>
      <c r="K113" s="199">
        <v>16</v>
      </c>
      <c r="L113" s="238">
        <f t="shared" ref="L113:R113" si="49">SUM(L115:L118)</f>
        <v>9.75</v>
      </c>
      <c r="M113" s="373">
        <f t="shared" si="49"/>
        <v>7.25</v>
      </c>
      <c r="N113" s="373">
        <f t="shared" si="49"/>
        <v>3</v>
      </c>
      <c r="O113" s="373">
        <f t="shared" si="49"/>
        <v>4</v>
      </c>
      <c r="P113" s="373">
        <f t="shared" si="49"/>
        <v>2.5</v>
      </c>
      <c r="Q113" s="373">
        <f t="shared" si="49"/>
        <v>3</v>
      </c>
      <c r="R113" s="373">
        <f t="shared" si="49"/>
        <v>1</v>
      </c>
      <c r="S113" s="64">
        <f>K113-L113</f>
        <v>6.25</v>
      </c>
      <c r="T113" s="207">
        <f>T114/28</f>
        <v>6</v>
      </c>
      <c r="U113" s="207"/>
      <c r="V113" s="220"/>
      <c r="W113" s="180"/>
      <c r="X113" s="88"/>
      <c r="Y113" s="15"/>
      <c r="Z113" s="157"/>
    </row>
    <row r="114" spans="2:35" ht="13.5" customHeight="1" thickBot="1" x14ac:dyDescent="0.25">
      <c r="B114" s="416"/>
      <c r="C114" s="418"/>
      <c r="D114" s="418"/>
      <c r="E114" s="431"/>
      <c r="F114" s="431"/>
      <c r="G114" s="418"/>
      <c r="H114" s="407"/>
      <c r="I114" s="410"/>
      <c r="J114" s="409"/>
      <c r="K114" s="200">
        <v>448</v>
      </c>
      <c r="L114" s="208">
        <f>L113*28</f>
        <v>273</v>
      </c>
      <c r="M114" s="374"/>
      <c r="N114" s="374"/>
      <c r="O114" s="374"/>
      <c r="P114" s="374"/>
      <c r="Q114" s="374"/>
      <c r="R114" s="374"/>
      <c r="S114" s="299">
        <f>K114-L114</f>
        <v>175</v>
      </c>
      <c r="T114" s="26">
        <f>SUM(T115:T119)</f>
        <v>168</v>
      </c>
      <c r="U114" s="9"/>
      <c r="V114" s="220"/>
      <c r="W114" s="181"/>
      <c r="X114" s="17"/>
      <c r="Y114" s="16"/>
      <c r="Z114" s="157"/>
    </row>
    <row r="115" spans="2:35" ht="25.5" x14ac:dyDescent="0.2">
      <c r="B115" s="416"/>
      <c r="C115" s="418"/>
      <c r="D115" s="418"/>
      <c r="E115" s="431"/>
      <c r="F115" s="431"/>
      <c r="G115" s="418"/>
      <c r="H115" s="225" t="s">
        <v>168</v>
      </c>
      <c r="I115" s="11" t="s">
        <v>73</v>
      </c>
      <c r="J115" s="11"/>
      <c r="K115" s="11" t="s">
        <v>35</v>
      </c>
      <c r="L115" s="145">
        <f>M115+P115</f>
        <v>2</v>
      </c>
      <c r="M115" s="145">
        <f>IF(J115="m",(N115+O115)*2.5*W115/28,(N115+O115)*2*W115/28)</f>
        <v>2</v>
      </c>
      <c r="N115" s="11"/>
      <c r="O115" s="11">
        <v>2</v>
      </c>
      <c r="P115" s="145">
        <f>IF(J115="m",(Q115+R115)*1.5*W115/28,(Q115+R115)*1*W115/28)</f>
        <v>0</v>
      </c>
      <c r="Q115" s="11"/>
      <c r="R115" s="11"/>
      <c r="S115" s="11" t="s">
        <v>27</v>
      </c>
      <c r="T115" s="11">
        <v>42</v>
      </c>
      <c r="U115" s="9"/>
      <c r="V115" s="220"/>
      <c r="W115" s="311">
        <v>14</v>
      </c>
      <c r="X115" s="312" t="s">
        <v>58</v>
      </c>
      <c r="Y115" s="310" t="s">
        <v>20</v>
      </c>
      <c r="Z115" s="157"/>
      <c r="AA115" s="2">
        <f>IF(ISNUMBER(SEARCH("Aut",#REF!)),#REF!, 0)</f>
        <v>0</v>
      </c>
      <c r="AB115" s="2">
        <f>IF(ISNUMBER(SEARCH("Tst",#REF!)),#REF!, 0)</f>
        <v>0</v>
      </c>
      <c r="AC115" s="2">
        <f>IF(ISNUMBER(SEARCH("Calc",#REF!)),#REF!, 0)</f>
        <v>0</v>
      </c>
    </row>
    <row r="116" spans="2:35" x14ac:dyDescent="0.2">
      <c r="B116" s="416"/>
      <c r="C116" s="418"/>
      <c r="D116" s="418"/>
      <c r="E116" s="431"/>
      <c r="F116" s="431"/>
      <c r="G116" s="418"/>
      <c r="H116" s="225" t="s">
        <v>256</v>
      </c>
      <c r="I116" s="11" t="s">
        <v>120</v>
      </c>
      <c r="J116" s="11" t="s">
        <v>26</v>
      </c>
      <c r="K116" s="11" t="s">
        <v>157</v>
      </c>
      <c r="L116" s="145">
        <f>M116+P116</f>
        <v>2.75</v>
      </c>
      <c r="M116" s="145">
        <f>IF(J116="m",(N116+O116)*2.5*W116/28,(N116+O116)*2*W116/28)</f>
        <v>1.25</v>
      </c>
      <c r="N116" s="11">
        <v>1</v>
      </c>
      <c r="O116" s="11"/>
      <c r="P116" s="145">
        <f>IF(J116="m",(Q116+R116)*1.5*W116/28,(Q116+R116)*1*W116/28)</f>
        <v>1.5</v>
      </c>
      <c r="Q116" s="11">
        <v>2</v>
      </c>
      <c r="R116" s="11"/>
      <c r="S116" s="11" t="s">
        <v>28</v>
      </c>
      <c r="T116" s="11">
        <v>11</v>
      </c>
      <c r="U116" s="9"/>
      <c r="V116" s="220"/>
      <c r="W116" s="311">
        <v>14</v>
      </c>
      <c r="X116" s="313" t="s">
        <v>294</v>
      </c>
      <c r="Y116" s="310" t="s">
        <v>10</v>
      </c>
      <c r="Z116" s="157"/>
    </row>
    <row r="117" spans="2:35" ht="25.5" x14ac:dyDescent="0.2">
      <c r="B117" s="416"/>
      <c r="C117" s="418"/>
      <c r="D117" s="418"/>
      <c r="E117" s="431"/>
      <c r="F117" s="431"/>
      <c r="G117" s="418"/>
      <c r="H117" s="225" t="s">
        <v>263</v>
      </c>
      <c r="I117" s="241" t="s">
        <v>32</v>
      </c>
      <c r="J117" s="241"/>
      <c r="K117" s="241" t="s">
        <v>46</v>
      </c>
      <c r="L117" s="145">
        <f>M117+P117</f>
        <v>2.5</v>
      </c>
      <c r="M117" s="145">
        <f t="shared" ref="M117:M118" si="50">IF(J117="m",(N117+O117)*2.5*W117/28,(N117+O117)*2*W117/28)</f>
        <v>2</v>
      </c>
      <c r="N117" s="241"/>
      <c r="O117" s="241">
        <v>2</v>
      </c>
      <c r="P117" s="145">
        <f t="shared" ref="P117:P118" si="51">IF(J117="m",(Q117+R117)*1.5*W117/28,(Q117+R117)*1*W117/28)</f>
        <v>0.5</v>
      </c>
      <c r="Q117" s="241"/>
      <c r="R117" s="248">
        <v>1</v>
      </c>
      <c r="S117" s="11" t="s">
        <v>29</v>
      </c>
      <c r="T117" s="11">
        <v>50</v>
      </c>
      <c r="U117" s="9"/>
      <c r="V117" s="220"/>
      <c r="W117" s="153">
        <v>14</v>
      </c>
      <c r="X117" s="34" t="s">
        <v>261</v>
      </c>
      <c r="Y117" s="23" t="s">
        <v>10</v>
      </c>
      <c r="Z117" s="157"/>
    </row>
    <row r="118" spans="2:35" x14ac:dyDescent="0.2">
      <c r="B118" s="416"/>
      <c r="C118" s="418"/>
      <c r="D118" s="418"/>
      <c r="E118" s="431"/>
      <c r="F118" s="431"/>
      <c r="G118" s="418"/>
      <c r="H118" s="225" t="s">
        <v>260</v>
      </c>
      <c r="I118" s="241" t="s">
        <v>32</v>
      </c>
      <c r="J118" s="241"/>
      <c r="K118" s="241" t="s">
        <v>46</v>
      </c>
      <c r="L118" s="145">
        <f>M118+P118</f>
        <v>2.5</v>
      </c>
      <c r="M118" s="145">
        <f t="shared" si="50"/>
        <v>2</v>
      </c>
      <c r="N118" s="241">
        <v>2</v>
      </c>
      <c r="O118" s="241"/>
      <c r="P118" s="145">
        <f t="shared" si="51"/>
        <v>0.5</v>
      </c>
      <c r="Q118" s="241">
        <v>1</v>
      </c>
      <c r="R118" s="247"/>
      <c r="S118" s="11" t="s">
        <v>90</v>
      </c>
      <c r="T118" s="11">
        <v>20</v>
      </c>
      <c r="U118" s="9"/>
      <c r="V118" s="220"/>
      <c r="W118" s="71">
        <v>14</v>
      </c>
      <c r="X118" s="314" t="s">
        <v>261</v>
      </c>
      <c r="Y118" s="95" t="s">
        <v>10</v>
      </c>
      <c r="Z118" s="157"/>
    </row>
    <row r="119" spans="2:35" ht="13.5" thickBot="1" x14ac:dyDescent="0.25">
      <c r="B119" s="416"/>
      <c r="C119" s="418"/>
      <c r="D119" s="418"/>
      <c r="E119" s="431"/>
      <c r="F119" s="431"/>
      <c r="G119" s="418"/>
      <c r="H119" s="261"/>
      <c r="I119" s="262"/>
      <c r="J119" s="262"/>
      <c r="K119" s="9"/>
      <c r="L119" s="263"/>
      <c r="M119" s="264"/>
      <c r="N119" s="9"/>
      <c r="O119" s="9"/>
      <c r="P119" s="263"/>
      <c r="Q119" s="9"/>
      <c r="R119" s="9"/>
      <c r="S119" s="11" t="s">
        <v>160</v>
      </c>
      <c r="T119" s="11">
        <v>45</v>
      </c>
      <c r="U119" s="9"/>
      <c r="V119" s="75"/>
      <c r="W119" s="12" t="s">
        <v>249</v>
      </c>
      <c r="X119" s="155"/>
      <c r="Y119" s="16"/>
      <c r="Z119" s="157"/>
    </row>
    <row r="120" spans="2:35" ht="12.75" customHeight="1" x14ac:dyDescent="0.2">
      <c r="B120" s="343">
        <v>15</v>
      </c>
      <c r="C120" s="347" t="s">
        <v>10</v>
      </c>
      <c r="D120" s="347" t="s">
        <v>41</v>
      </c>
      <c r="E120" s="347"/>
      <c r="F120" s="347"/>
      <c r="G120" s="347" t="s">
        <v>42</v>
      </c>
      <c r="H120" s="368"/>
      <c r="I120" s="363"/>
      <c r="J120" s="365"/>
      <c r="K120" s="197">
        <v>16</v>
      </c>
      <c r="L120" s="233">
        <f t="shared" ref="L120:R120" si="52">SUM(L122:L126)</f>
        <v>7</v>
      </c>
      <c r="M120" s="360">
        <f t="shared" si="52"/>
        <v>1</v>
      </c>
      <c r="N120" s="360">
        <f t="shared" si="52"/>
        <v>0</v>
      </c>
      <c r="O120" s="360">
        <f t="shared" si="52"/>
        <v>1</v>
      </c>
      <c r="P120" s="360">
        <f t="shared" si="52"/>
        <v>6</v>
      </c>
      <c r="Q120" s="360">
        <f t="shared" si="52"/>
        <v>0</v>
      </c>
      <c r="R120" s="360">
        <f t="shared" si="52"/>
        <v>10</v>
      </c>
      <c r="S120" s="27">
        <f>K120-L120</f>
        <v>9</v>
      </c>
      <c r="T120" s="205">
        <f>T121/28</f>
        <v>6</v>
      </c>
      <c r="U120" s="205"/>
      <c r="V120" s="375"/>
      <c r="W120" s="180"/>
      <c r="X120" s="127"/>
      <c r="Y120" s="126"/>
      <c r="Z120" s="333" t="s">
        <v>301</v>
      </c>
      <c r="AG120" s="35"/>
      <c r="AH120" s="35"/>
      <c r="AI120" s="35"/>
    </row>
    <row r="121" spans="2:35" ht="12.75" customHeight="1" thickBot="1" x14ac:dyDescent="0.25">
      <c r="B121" s="367"/>
      <c r="C121" s="362"/>
      <c r="D121" s="362"/>
      <c r="E121" s="362"/>
      <c r="F121" s="362"/>
      <c r="G121" s="348"/>
      <c r="H121" s="369"/>
      <c r="I121" s="370"/>
      <c r="J121" s="408"/>
      <c r="K121" s="198">
        <v>448</v>
      </c>
      <c r="L121" s="206">
        <f>L120*28</f>
        <v>196</v>
      </c>
      <c r="M121" s="361"/>
      <c r="N121" s="361"/>
      <c r="O121" s="361"/>
      <c r="P121" s="361"/>
      <c r="Q121" s="361"/>
      <c r="R121" s="361"/>
      <c r="S121" s="300">
        <f>K121-L121</f>
        <v>252</v>
      </c>
      <c r="T121" s="26">
        <f>SUM(T122:T126)</f>
        <v>168</v>
      </c>
      <c r="U121" s="9"/>
      <c r="V121" s="376"/>
      <c r="W121" s="10"/>
      <c r="X121" s="17"/>
      <c r="Y121" s="16"/>
      <c r="Z121" s="157"/>
      <c r="AG121" s="35"/>
      <c r="AH121" s="35"/>
      <c r="AI121" s="35"/>
    </row>
    <row r="122" spans="2:35" ht="15.75" customHeight="1" x14ac:dyDescent="0.2">
      <c r="B122" s="367"/>
      <c r="C122" s="362"/>
      <c r="D122" s="362"/>
      <c r="E122" s="362"/>
      <c r="F122" s="414"/>
      <c r="G122" s="348"/>
      <c r="H122" s="225" t="s">
        <v>179</v>
      </c>
      <c r="I122" s="132" t="s">
        <v>36</v>
      </c>
      <c r="J122" s="72"/>
      <c r="K122" s="144" t="s">
        <v>16</v>
      </c>
      <c r="L122" s="145">
        <f>M122+P122</f>
        <v>1</v>
      </c>
      <c r="M122" s="133">
        <f>IF(J122="m",(N122+O122)*2.5*W124/28,(N122+O122)*2*W122/28)</f>
        <v>1</v>
      </c>
      <c r="N122" s="132"/>
      <c r="O122" s="132">
        <v>1</v>
      </c>
      <c r="P122" s="130">
        <f>IF(J122="m",(Q122+R122)*1.5*W124/28,(Q122+R122)*1*W122/28)</f>
        <v>0</v>
      </c>
      <c r="Q122" s="171"/>
      <c r="R122" s="191"/>
      <c r="S122" s="11" t="s">
        <v>27</v>
      </c>
      <c r="T122" s="11">
        <v>42</v>
      </c>
      <c r="U122" s="11"/>
      <c r="V122" s="376"/>
      <c r="W122" s="181">
        <v>14</v>
      </c>
      <c r="X122" s="286" t="s">
        <v>75</v>
      </c>
      <c r="Y122" s="23" t="s">
        <v>10</v>
      </c>
      <c r="Z122" s="237"/>
      <c r="AA122" s="2">
        <f>IF(ISNUMBER(SEARCH("Aut",I115)),L115, 0)</f>
        <v>2</v>
      </c>
      <c r="AB122" s="2">
        <f>IF(ISNUMBER(SEARCH("Tst",I115)),L115, 0)</f>
        <v>0</v>
      </c>
      <c r="AC122" s="2">
        <f>IF(ISNUMBER(SEARCH("Calc",I115)),L115, 0)</f>
        <v>0</v>
      </c>
      <c r="AD122" s="2">
        <f>SUM(AA122:AA126)</f>
        <v>2</v>
      </c>
      <c r="AE122" s="2">
        <f>SUM(AB122:AB126)</f>
        <v>0</v>
      </c>
      <c r="AF122" s="2">
        <f>SUM(AC122:AC126)</f>
        <v>0</v>
      </c>
      <c r="AG122" s="35">
        <f>AD122/16</f>
        <v>0.125</v>
      </c>
      <c r="AH122" s="35">
        <f>AE122/16</f>
        <v>0</v>
      </c>
      <c r="AI122" s="35">
        <f>AF122/16</f>
        <v>0</v>
      </c>
    </row>
    <row r="123" spans="2:35" x14ac:dyDescent="0.2">
      <c r="B123" s="367"/>
      <c r="C123" s="362"/>
      <c r="D123" s="362"/>
      <c r="E123" s="362"/>
      <c r="F123" s="414"/>
      <c r="G123" s="348"/>
      <c r="H123" s="225" t="s">
        <v>179</v>
      </c>
      <c r="I123" s="132" t="s">
        <v>36</v>
      </c>
      <c r="J123" s="72"/>
      <c r="K123" s="144" t="s">
        <v>45</v>
      </c>
      <c r="L123" s="145">
        <f t="shared" ref="L123:L126" si="53">M123+P123</f>
        <v>2</v>
      </c>
      <c r="M123" s="133">
        <f t="shared" ref="M123:M126" si="54">IF(J123="m",(N123+O123)*2.5*W125/28,(N123+O123)*2*W123/28)</f>
        <v>0</v>
      </c>
      <c r="N123" s="132"/>
      <c r="O123" s="132"/>
      <c r="P123" s="130">
        <f t="shared" ref="P123:P126" si="55">IF(J123="m",(Q123+R123)*1.5*W125/28,(Q123+R123)*1*W123/28)</f>
        <v>2</v>
      </c>
      <c r="Q123" s="171"/>
      <c r="R123" s="191">
        <v>4</v>
      </c>
      <c r="S123" s="11" t="s">
        <v>28</v>
      </c>
      <c r="T123" s="11">
        <v>11</v>
      </c>
      <c r="U123" s="11"/>
      <c r="V123" s="376"/>
      <c r="W123" s="181">
        <v>14</v>
      </c>
      <c r="X123" s="286" t="s">
        <v>75</v>
      </c>
      <c r="Y123" s="23" t="s">
        <v>10</v>
      </c>
      <c r="Z123" s="157"/>
      <c r="AG123" s="35"/>
      <c r="AH123" s="35"/>
      <c r="AI123" s="35"/>
    </row>
    <row r="124" spans="2:35" ht="25.5" x14ac:dyDescent="0.2">
      <c r="B124" s="367"/>
      <c r="C124" s="362"/>
      <c r="D124" s="362"/>
      <c r="E124" s="362"/>
      <c r="F124" s="414"/>
      <c r="G124" s="348"/>
      <c r="H124" s="225" t="s">
        <v>258</v>
      </c>
      <c r="I124" s="132" t="s">
        <v>119</v>
      </c>
      <c r="J124" s="72" t="s">
        <v>26</v>
      </c>
      <c r="K124" s="328" t="s">
        <v>13</v>
      </c>
      <c r="L124" s="145">
        <f t="shared" si="53"/>
        <v>3</v>
      </c>
      <c r="M124" s="133">
        <f t="shared" si="54"/>
        <v>0</v>
      </c>
      <c r="N124" s="132"/>
      <c r="O124" s="132"/>
      <c r="P124" s="130">
        <f t="shared" si="55"/>
        <v>3</v>
      </c>
      <c r="Q124" s="171"/>
      <c r="R124" s="191">
        <v>4</v>
      </c>
      <c r="S124" s="11" t="s">
        <v>29</v>
      </c>
      <c r="T124" s="11">
        <v>50</v>
      </c>
      <c r="U124" s="11"/>
      <c r="V124" s="376"/>
      <c r="W124" s="181">
        <v>14</v>
      </c>
      <c r="X124" s="91" t="s">
        <v>74</v>
      </c>
      <c r="Y124" s="23" t="s">
        <v>109</v>
      </c>
      <c r="Z124" s="229" t="s">
        <v>254</v>
      </c>
      <c r="AG124" s="35"/>
      <c r="AH124" s="35"/>
      <c r="AI124" s="35"/>
    </row>
    <row r="125" spans="2:35" ht="24" customHeight="1" x14ac:dyDescent="0.2">
      <c r="B125" s="367"/>
      <c r="C125" s="362"/>
      <c r="D125" s="362"/>
      <c r="E125" s="362"/>
      <c r="F125" s="414"/>
      <c r="G125" s="348"/>
      <c r="S125" s="11" t="s">
        <v>90</v>
      </c>
      <c r="T125" s="11">
        <v>20</v>
      </c>
      <c r="U125" s="11"/>
      <c r="V125" s="376"/>
      <c r="W125" s="181"/>
      <c r="X125" s="286"/>
      <c r="Y125" s="23"/>
      <c r="Z125" s="237"/>
      <c r="AG125" s="35"/>
      <c r="AH125" s="35"/>
      <c r="AI125" s="35"/>
    </row>
    <row r="126" spans="2:35" ht="26.25" customHeight="1" thickBot="1" x14ac:dyDescent="0.25">
      <c r="B126" s="367"/>
      <c r="C126" s="362"/>
      <c r="D126" s="362"/>
      <c r="E126" s="362"/>
      <c r="F126" s="414"/>
      <c r="G126" s="348"/>
      <c r="H126" s="225" t="s">
        <v>168</v>
      </c>
      <c r="I126" s="132" t="s">
        <v>59</v>
      </c>
      <c r="J126" s="11"/>
      <c r="K126" s="132" t="s">
        <v>60</v>
      </c>
      <c r="L126" s="145">
        <f t="shared" si="53"/>
        <v>1</v>
      </c>
      <c r="M126" s="133">
        <f t="shared" si="54"/>
        <v>0</v>
      </c>
      <c r="N126" s="11"/>
      <c r="O126" s="11"/>
      <c r="P126" s="130">
        <f t="shared" si="55"/>
        <v>1</v>
      </c>
      <c r="Q126" s="11"/>
      <c r="R126" s="11">
        <v>2</v>
      </c>
      <c r="S126" s="11" t="s">
        <v>160</v>
      </c>
      <c r="T126" s="11">
        <v>45</v>
      </c>
      <c r="U126" s="11"/>
      <c r="V126" s="376"/>
      <c r="W126" s="181">
        <v>14</v>
      </c>
      <c r="X126" s="286" t="s">
        <v>71</v>
      </c>
      <c r="Y126" s="23" t="s">
        <v>109</v>
      </c>
      <c r="Z126" s="237"/>
      <c r="AG126" s="35"/>
      <c r="AH126" s="35"/>
      <c r="AI126" s="35"/>
    </row>
    <row r="127" spans="2:35" ht="15.75" customHeight="1" x14ac:dyDescent="0.2">
      <c r="B127" s="343">
        <v>16</v>
      </c>
      <c r="C127" s="347" t="s">
        <v>64</v>
      </c>
      <c r="D127" s="347" t="s">
        <v>66</v>
      </c>
      <c r="E127" s="347" t="s">
        <v>64</v>
      </c>
      <c r="F127" s="347" t="s">
        <v>97</v>
      </c>
      <c r="G127" s="347" t="s">
        <v>9</v>
      </c>
      <c r="H127" s="368"/>
      <c r="I127" s="363"/>
      <c r="J127" s="365"/>
      <c r="K127" s="197">
        <v>16</v>
      </c>
      <c r="L127" s="233">
        <f t="shared" ref="L127:R127" si="56">SUM(L129:L135)</f>
        <v>12</v>
      </c>
      <c r="M127" s="360">
        <f t="shared" si="56"/>
        <v>4</v>
      </c>
      <c r="N127" s="360">
        <f t="shared" si="56"/>
        <v>4</v>
      </c>
      <c r="O127" s="360">
        <f t="shared" si="56"/>
        <v>0</v>
      </c>
      <c r="P127" s="360">
        <f t="shared" si="56"/>
        <v>8</v>
      </c>
      <c r="Q127" s="360">
        <f t="shared" si="56"/>
        <v>14</v>
      </c>
      <c r="R127" s="360">
        <f t="shared" si="56"/>
        <v>2</v>
      </c>
      <c r="S127" s="27">
        <f>K127-L127</f>
        <v>4</v>
      </c>
      <c r="T127" s="205">
        <f>T128/28</f>
        <v>4</v>
      </c>
      <c r="U127" s="205"/>
      <c r="V127" s="375"/>
      <c r="W127" s="180"/>
      <c r="X127" s="118"/>
      <c r="Y127" s="120"/>
      <c r="Z127" s="157"/>
      <c r="AG127" s="35"/>
      <c r="AH127" s="35"/>
      <c r="AI127" s="35"/>
    </row>
    <row r="128" spans="2:35" ht="12.75" customHeight="1" thickBot="1" x14ac:dyDescent="0.25">
      <c r="B128" s="367"/>
      <c r="C128" s="362"/>
      <c r="D128" s="362"/>
      <c r="E128" s="362"/>
      <c r="F128" s="362"/>
      <c r="G128" s="362"/>
      <c r="H128" s="369"/>
      <c r="I128" s="370"/>
      <c r="J128" s="408"/>
      <c r="K128" s="198">
        <v>448</v>
      </c>
      <c r="L128" s="206">
        <f>L127*28</f>
        <v>336</v>
      </c>
      <c r="M128" s="361"/>
      <c r="N128" s="361"/>
      <c r="O128" s="361"/>
      <c r="P128" s="361"/>
      <c r="Q128" s="361"/>
      <c r="R128" s="361"/>
      <c r="S128" s="25">
        <f>K128-L128</f>
        <v>112</v>
      </c>
      <c r="T128" s="26">
        <f>SUM(T129:T134)</f>
        <v>112</v>
      </c>
      <c r="U128" s="9"/>
      <c r="V128" s="376"/>
      <c r="W128" s="181"/>
      <c r="X128" s="119"/>
      <c r="Y128" s="120"/>
      <c r="Z128" s="157"/>
      <c r="AG128" s="35"/>
      <c r="AH128" s="35"/>
      <c r="AI128" s="35"/>
    </row>
    <row r="129" spans="2:35" x14ac:dyDescent="0.2">
      <c r="B129" s="367"/>
      <c r="C129" s="362"/>
      <c r="D129" s="362"/>
      <c r="E129" s="362"/>
      <c r="F129" s="362"/>
      <c r="G129" s="362"/>
      <c r="H129" s="225" t="s">
        <v>88</v>
      </c>
      <c r="I129" s="11" t="s">
        <v>36</v>
      </c>
      <c r="J129" s="11"/>
      <c r="K129" s="215" t="s">
        <v>15</v>
      </c>
      <c r="L129" s="130">
        <f t="shared" ref="L129:L135" si="57">M129+P129</f>
        <v>2</v>
      </c>
      <c r="M129" s="130">
        <f>IF(J129="m",(N129+O129)*2.5*W129/28,(N129+O129)*2*W129/28)</f>
        <v>2</v>
      </c>
      <c r="N129" s="215">
        <v>2</v>
      </c>
      <c r="O129" s="215"/>
      <c r="P129" s="130">
        <f>IF(J129="m",(Q129+R129)*1.5*W129/28,(Q129+R129)*1*W129/28)</f>
        <v>0</v>
      </c>
      <c r="Q129" s="215"/>
      <c r="R129" s="215"/>
      <c r="S129" s="11" t="s">
        <v>27</v>
      </c>
      <c r="T129" s="11">
        <v>10</v>
      </c>
      <c r="U129" s="11"/>
      <c r="V129" s="376"/>
      <c r="W129" s="181">
        <v>14</v>
      </c>
      <c r="X129" s="118" t="s">
        <v>66</v>
      </c>
      <c r="Y129" s="23" t="s">
        <v>109</v>
      </c>
      <c r="Z129" s="157"/>
      <c r="AA129" s="2">
        <f>IF(ISNUMBER(SEARCH("Aut",I129)),L129, 0)</f>
        <v>2</v>
      </c>
      <c r="AB129" s="2">
        <f>IF(ISNUMBER(SEARCH("Tst",I129)),L129, 0)</f>
        <v>0</v>
      </c>
      <c r="AC129" s="2">
        <f>IF(ISNUMBER(SEARCH("Calc",I129)),L129, 0)</f>
        <v>0</v>
      </c>
      <c r="AD129" s="2">
        <f>SUM(AA129:AA135)</f>
        <v>3</v>
      </c>
      <c r="AE129" s="2">
        <f>SUM(AB129:AB135)</f>
        <v>0</v>
      </c>
      <c r="AF129" s="2">
        <f>SUM(AC129:AC135)</f>
        <v>0</v>
      </c>
      <c r="AG129" s="35">
        <f>AD129/11</f>
        <v>0.27272727272727271</v>
      </c>
      <c r="AH129" s="35">
        <f>AE129/11</f>
        <v>0</v>
      </c>
      <c r="AI129" s="35">
        <f>AF129/11</f>
        <v>0</v>
      </c>
    </row>
    <row r="130" spans="2:35" x14ac:dyDescent="0.2">
      <c r="B130" s="367"/>
      <c r="C130" s="362"/>
      <c r="D130" s="362"/>
      <c r="E130" s="362"/>
      <c r="F130" s="362"/>
      <c r="G130" s="362"/>
      <c r="H130" s="225" t="s">
        <v>169</v>
      </c>
      <c r="I130" s="11" t="s">
        <v>36</v>
      </c>
      <c r="J130" s="11"/>
      <c r="K130" s="11" t="s">
        <v>46</v>
      </c>
      <c r="L130" s="130">
        <f t="shared" si="57"/>
        <v>4</v>
      </c>
      <c r="M130" s="130">
        <f t="shared" ref="M130:M135" si="58">IF(J130="m",(N130+O130)*2.5*W130/28,(N130+O130)*2*W130/28)</f>
        <v>2</v>
      </c>
      <c r="N130" s="11">
        <v>2</v>
      </c>
      <c r="O130" s="11"/>
      <c r="P130" s="130">
        <f t="shared" ref="P130:P135" si="59">IF(J130="m",(Q130+R130)*1.5*W130/28,(Q130+R130)*1*W130/28)</f>
        <v>2</v>
      </c>
      <c r="Q130" s="11">
        <v>4</v>
      </c>
      <c r="R130" s="11"/>
      <c r="S130" s="33" t="s">
        <v>28</v>
      </c>
      <c r="T130" s="33">
        <v>10</v>
      </c>
      <c r="U130" s="11"/>
      <c r="V130" s="376"/>
      <c r="W130" s="181">
        <v>14</v>
      </c>
      <c r="X130" s="118" t="s">
        <v>66</v>
      </c>
      <c r="Y130" s="23" t="s">
        <v>109</v>
      </c>
      <c r="Z130" s="157"/>
      <c r="AG130" s="35"/>
      <c r="AH130" s="35"/>
      <c r="AI130" s="35"/>
    </row>
    <row r="131" spans="2:35" ht="25.5" x14ac:dyDescent="0.2">
      <c r="B131" s="367"/>
      <c r="C131" s="362"/>
      <c r="D131" s="362"/>
      <c r="E131" s="362"/>
      <c r="F131" s="362"/>
      <c r="G131" s="362"/>
      <c r="H131" s="225" t="s">
        <v>88</v>
      </c>
      <c r="I131" s="11" t="s">
        <v>36</v>
      </c>
      <c r="J131" s="11"/>
      <c r="K131" s="11" t="s">
        <v>60</v>
      </c>
      <c r="L131" s="130">
        <f t="shared" si="57"/>
        <v>1</v>
      </c>
      <c r="M131" s="130">
        <f t="shared" si="58"/>
        <v>0</v>
      </c>
      <c r="N131" s="11"/>
      <c r="O131" s="11"/>
      <c r="P131" s="130">
        <f t="shared" si="59"/>
        <v>1</v>
      </c>
      <c r="Q131" s="11">
        <v>2</v>
      </c>
      <c r="R131" s="11"/>
      <c r="S131" s="11" t="s">
        <v>30</v>
      </c>
      <c r="T131" s="11">
        <v>45</v>
      </c>
      <c r="U131" s="11"/>
      <c r="V131" s="376"/>
      <c r="W131" s="181">
        <v>14</v>
      </c>
      <c r="X131" s="118" t="s">
        <v>66</v>
      </c>
      <c r="Y131" s="23" t="s">
        <v>109</v>
      </c>
      <c r="Z131" s="157"/>
      <c r="AG131" s="35"/>
      <c r="AH131" s="35"/>
      <c r="AI131" s="35"/>
    </row>
    <row r="132" spans="2:35" ht="12.75" customHeight="1" x14ac:dyDescent="0.2">
      <c r="B132" s="367"/>
      <c r="C132" s="362"/>
      <c r="D132" s="362"/>
      <c r="E132" s="362"/>
      <c r="F132" s="362"/>
      <c r="G132" s="362"/>
      <c r="H132" s="225" t="s">
        <v>149</v>
      </c>
      <c r="I132" s="11" t="s">
        <v>36</v>
      </c>
      <c r="J132" s="11"/>
      <c r="K132" s="11" t="s">
        <v>60</v>
      </c>
      <c r="L132" s="130">
        <f t="shared" si="57"/>
        <v>1</v>
      </c>
      <c r="M132" s="130">
        <f t="shared" si="58"/>
        <v>0</v>
      </c>
      <c r="N132" s="11"/>
      <c r="O132" s="11"/>
      <c r="P132" s="130">
        <f t="shared" si="59"/>
        <v>1</v>
      </c>
      <c r="Q132" s="11"/>
      <c r="R132" s="11">
        <v>2</v>
      </c>
      <c r="S132" s="33" t="s">
        <v>29</v>
      </c>
      <c r="T132" s="11">
        <v>30</v>
      </c>
      <c r="U132" s="11"/>
      <c r="V132" s="376"/>
      <c r="W132" s="181">
        <v>14</v>
      </c>
      <c r="X132" s="118" t="s">
        <v>66</v>
      </c>
      <c r="Y132" s="23" t="s">
        <v>109</v>
      </c>
      <c r="Z132" s="157"/>
      <c r="AA132" s="2">
        <f>IF(ISNUMBER(SEARCH("Aut",I132)),L132, 0)</f>
        <v>1</v>
      </c>
      <c r="AB132" s="2">
        <f>IF(ISNUMBER(SEARCH("Tst",I132)),L132, 0)</f>
        <v>0</v>
      </c>
      <c r="AC132" s="2">
        <f>IF(ISNUMBER(SEARCH("Calc",I132)),L132, 0)</f>
        <v>0</v>
      </c>
      <c r="AG132" s="35"/>
      <c r="AH132" s="35"/>
      <c r="AI132" s="35"/>
    </row>
    <row r="133" spans="2:35" x14ac:dyDescent="0.2">
      <c r="B133" s="367"/>
      <c r="C133" s="362"/>
      <c r="D133" s="362"/>
      <c r="E133" s="362"/>
      <c r="F133" s="362"/>
      <c r="G133" s="362"/>
      <c r="H133" s="225" t="s">
        <v>148</v>
      </c>
      <c r="I133" s="132" t="s">
        <v>36</v>
      </c>
      <c r="J133" s="72"/>
      <c r="K133" s="132" t="s">
        <v>60</v>
      </c>
      <c r="L133" s="130">
        <f t="shared" si="57"/>
        <v>0.5</v>
      </c>
      <c r="M133" s="130">
        <f t="shared" si="58"/>
        <v>0</v>
      </c>
      <c r="N133" s="132"/>
      <c r="O133" s="132"/>
      <c r="P133" s="130">
        <f t="shared" si="59"/>
        <v>0.5</v>
      </c>
      <c r="Q133" s="190">
        <v>1</v>
      </c>
      <c r="R133" s="190"/>
      <c r="S133" s="12" t="s">
        <v>138</v>
      </c>
      <c r="T133" s="12">
        <v>17</v>
      </c>
      <c r="U133" s="13"/>
      <c r="V133" s="376"/>
      <c r="W133" s="181">
        <v>14</v>
      </c>
      <c r="X133" s="118" t="s">
        <v>66</v>
      </c>
      <c r="Y133" s="23" t="s">
        <v>109</v>
      </c>
      <c r="Z133" s="157"/>
      <c r="AG133" s="35"/>
      <c r="AH133" s="35"/>
      <c r="AI133" s="35"/>
    </row>
    <row r="134" spans="2:35" ht="18.75" customHeight="1" x14ac:dyDescent="0.2">
      <c r="B134" s="367"/>
      <c r="C134" s="362"/>
      <c r="D134" s="362"/>
      <c r="E134" s="362"/>
      <c r="F134" s="362"/>
      <c r="G134" s="362"/>
      <c r="H134" s="225" t="s">
        <v>148</v>
      </c>
      <c r="I134" s="132" t="s">
        <v>36</v>
      </c>
      <c r="J134" s="72"/>
      <c r="K134" s="132" t="s">
        <v>228</v>
      </c>
      <c r="L134" s="130">
        <f t="shared" si="57"/>
        <v>0.5</v>
      </c>
      <c r="M134" s="130">
        <f t="shared" si="58"/>
        <v>0</v>
      </c>
      <c r="N134" s="132"/>
      <c r="O134" s="132"/>
      <c r="P134" s="130">
        <f t="shared" si="59"/>
        <v>0.5</v>
      </c>
      <c r="Q134" s="190">
        <v>1</v>
      </c>
      <c r="R134" s="190"/>
      <c r="S134" s="12"/>
      <c r="T134" s="12"/>
      <c r="U134" s="11"/>
      <c r="V134" s="376"/>
      <c r="W134" s="181">
        <v>14</v>
      </c>
      <c r="X134" s="118" t="s">
        <v>66</v>
      </c>
      <c r="Y134" s="23" t="s">
        <v>109</v>
      </c>
      <c r="Z134" s="157"/>
      <c r="AG134" s="35"/>
      <c r="AH134" s="35"/>
      <c r="AI134" s="35"/>
    </row>
    <row r="135" spans="2:35" ht="13.5" thickBot="1" x14ac:dyDescent="0.25">
      <c r="B135" s="432"/>
      <c r="C135" s="372"/>
      <c r="D135" s="372"/>
      <c r="E135" s="372"/>
      <c r="F135" s="372"/>
      <c r="G135" s="372"/>
      <c r="H135" s="231" t="s">
        <v>148</v>
      </c>
      <c r="I135" s="92" t="s">
        <v>78</v>
      </c>
      <c r="J135" s="92"/>
      <c r="K135" s="92" t="s">
        <v>238</v>
      </c>
      <c r="L135" s="130">
        <f t="shared" si="57"/>
        <v>3</v>
      </c>
      <c r="M135" s="130">
        <f t="shared" si="58"/>
        <v>0</v>
      </c>
      <c r="N135" s="92"/>
      <c r="O135" s="92"/>
      <c r="P135" s="130">
        <f t="shared" si="59"/>
        <v>3</v>
      </c>
      <c r="Q135" s="92">
        <v>6</v>
      </c>
      <c r="R135" s="92"/>
      <c r="S135" s="9"/>
      <c r="T135" s="9"/>
      <c r="U135" s="11"/>
      <c r="V135" s="377"/>
      <c r="W135" s="107">
        <v>14</v>
      </c>
      <c r="X135" s="118" t="s">
        <v>66</v>
      </c>
      <c r="Y135" s="101" t="s">
        <v>109</v>
      </c>
      <c r="Z135" s="157"/>
      <c r="AA135" s="2">
        <f>IF(ISNUMBER(SEARCH("Aut",I135)),L135, 0)</f>
        <v>0</v>
      </c>
      <c r="AB135" s="2">
        <f>IF(ISNUMBER(SEARCH("Tst",I135)),L135, 0)</f>
        <v>0</v>
      </c>
      <c r="AC135" s="2">
        <f>IF(ISNUMBER(SEARCH("Calc",I135)),L135, 0)</f>
        <v>0</v>
      </c>
      <c r="AG135" s="35"/>
      <c r="AH135" s="35"/>
      <c r="AI135" s="35"/>
    </row>
    <row r="136" spans="2:35" ht="14.25" customHeight="1" x14ac:dyDescent="0.2">
      <c r="B136" s="343">
        <v>17</v>
      </c>
      <c r="C136" s="347" t="s">
        <v>64</v>
      </c>
      <c r="D136" s="347" t="s">
        <v>71</v>
      </c>
      <c r="E136" s="347" t="s">
        <v>64</v>
      </c>
      <c r="F136" s="347" t="s">
        <v>92</v>
      </c>
      <c r="G136" s="347" t="s">
        <v>9</v>
      </c>
      <c r="H136" s="351"/>
      <c r="I136" s="353"/>
      <c r="J136" s="349"/>
      <c r="K136" s="197">
        <v>16</v>
      </c>
      <c r="L136" s="233">
        <f t="shared" ref="L136:R136" si="60">SUM(L138:L148)</f>
        <v>12</v>
      </c>
      <c r="M136" s="345">
        <f t="shared" si="60"/>
        <v>4</v>
      </c>
      <c r="N136" s="345">
        <f t="shared" si="60"/>
        <v>2</v>
      </c>
      <c r="O136" s="345">
        <f t="shared" si="60"/>
        <v>2</v>
      </c>
      <c r="P136" s="345">
        <f t="shared" si="60"/>
        <v>8</v>
      </c>
      <c r="Q136" s="345">
        <f t="shared" si="60"/>
        <v>3</v>
      </c>
      <c r="R136" s="345">
        <f t="shared" si="60"/>
        <v>13</v>
      </c>
      <c r="S136" s="243">
        <f>K136-L136</f>
        <v>4</v>
      </c>
      <c r="T136" s="267">
        <f>T137/28</f>
        <v>4</v>
      </c>
      <c r="U136" s="267"/>
      <c r="V136" s="375"/>
      <c r="W136" s="180"/>
      <c r="X136" s="103"/>
      <c r="Y136" s="78"/>
      <c r="Z136" s="157"/>
      <c r="AG136" s="35"/>
      <c r="AH136" s="35"/>
      <c r="AI136" s="35"/>
    </row>
    <row r="137" spans="2:35" ht="14.25" customHeight="1" thickBot="1" x14ac:dyDescent="0.25">
      <c r="B137" s="367"/>
      <c r="C137" s="362"/>
      <c r="D137" s="362"/>
      <c r="E137" s="362"/>
      <c r="F137" s="362"/>
      <c r="G137" s="362"/>
      <c r="H137" s="450"/>
      <c r="I137" s="445"/>
      <c r="J137" s="446"/>
      <c r="K137" s="198">
        <v>448</v>
      </c>
      <c r="L137" s="206">
        <f>L136*28</f>
        <v>336</v>
      </c>
      <c r="M137" s="346"/>
      <c r="N137" s="346"/>
      <c r="O137" s="346"/>
      <c r="P137" s="346"/>
      <c r="Q137" s="346"/>
      <c r="R137" s="346"/>
      <c r="S137" s="25">
        <f>K137-L137</f>
        <v>112</v>
      </c>
      <c r="T137" s="26">
        <f>SUM(T138:T148)</f>
        <v>112</v>
      </c>
      <c r="U137" s="9"/>
      <c r="V137" s="376"/>
      <c r="W137" s="181"/>
      <c r="X137" s="119"/>
      <c r="Y137" s="79"/>
      <c r="Z137" s="157"/>
      <c r="AG137" s="35"/>
      <c r="AH137" s="35"/>
      <c r="AI137" s="35"/>
    </row>
    <row r="138" spans="2:35" ht="27" customHeight="1" x14ac:dyDescent="0.2">
      <c r="B138" s="367"/>
      <c r="C138" s="362"/>
      <c r="D138" s="362"/>
      <c r="E138" s="362"/>
      <c r="F138" s="362"/>
      <c r="G138" s="362"/>
      <c r="H138" s="225" t="s">
        <v>72</v>
      </c>
      <c r="I138" s="11" t="s">
        <v>73</v>
      </c>
      <c r="J138" s="11"/>
      <c r="K138" s="209" t="s">
        <v>225</v>
      </c>
      <c r="L138" s="130">
        <f>M138+P138</f>
        <v>2</v>
      </c>
      <c r="M138" s="130">
        <f t="shared" ref="M138:M148" si="61">IF(J138="m",(N138+O138)*2.5*W138/28,(N138+O138)*2*W138/28)</f>
        <v>2</v>
      </c>
      <c r="N138" s="215"/>
      <c r="O138" s="215">
        <v>2</v>
      </c>
      <c r="P138" s="130">
        <f t="shared" ref="P138:P148" si="62">IF(J138="m",(Q138+R138)*1.5*W138/28,(Q138+R138)*1*W138/28)</f>
        <v>0</v>
      </c>
      <c r="Q138" s="215"/>
      <c r="R138" s="215"/>
      <c r="S138" s="11" t="s">
        <v>27</v>
      </c>
      <c r="T138" s="11">
        <v>10</v>
      </c>
      <c r="U138" s="9"/>
      <c r="V138" s="376"/>
      <c r="W138" s="181">
        <v>14</v>
      </c>
      <c r="X138" s="121" t="s">
        <v>71</v>
      </c>
      <c r="Y138" s="23" t="s">
        <v>109</v>
      </c>
      <c r="Z138" s="325" t="s">
        <v>290</v>
      </c>
      <c r="AG138" s="35"/>
      <c r="AH138" s="35"/>
      <c r="AI138" s="35"/>
    </row>
    <row r="139" spans="2:35" ht="14.25" customHeight="1" x14ac:dyDescent="0.2">
      <c r="B139" s="367"/>
      <c r="C139" s="362"/>
      <c r="D139" s="362"/>
      <c r="E139" s="362"/>
      <c r="F139" s="362"/>
      <c r="G139" s="362"/>
      <c r="H139" s="225" t="s">
        <v>72</v>
      </c>
      <c r="I139" s="11" t="s">
        <v>59</v>
      </c>
      <c r="J139" s="11"/>
      <c r="K139" s="11" t="s">
        <v>40</v>
      </c>
      <c r="L139" s="130">
        <f t="shared" ref="L139:L148" si="63">M139+P139</f>
        <v>0.5</v>
      </c>
      <c r="M139" s="130">
        <f t="shared" si="61"/>
        <v>0</v>
      </c>
      <c r="N139" s="11"/>
      <c r="O139" s="11"/>
      <c r="P139" s="130">
        <f t="shared" si="62"/>
        <v>0.5</v>
      </c>
      <c r="Q139" s="12"/>
      <c r="R139" s="12">
        <v>1</v>
      </c>
      <c r="S139" s="33" t="s">
        <v>28</v>
      </c>
      <c r="T139" s="33">
        <v>10</v>
      </c>
      <c r="U139" s="9"/>
      <c r="V139" s="376"/>
      <c r="W139" s="181">
        <v>14</v>
      </c>
      <c r="X139" s="121" t="s">
        <v>71</v>
      </c>
      <c r="Y139" s="23" t="s">
        <v>109</v>
      </c>
      <c r="Z139" s="157"/>
      <c r="AG139" s="35"/>
      <c r="AH139" s="35"/>
      <c r="AI139" s="35"/>
    </row>
    <row r="140" spans="2:35" ht="24" customHeight="1" x14ac:dyDescent="0.2">
      <c r="B140" s="367"/>
      <c r="C140" s="362"/>
      <c r="D140" s="362"/>
      <c r="E140" s="362"/>
      <c r="F140" s="362"/>
      <c r="G140" s="362"/>
      <c r="H140" s="225" t="s">
        <v>89</v>
      </c>
      <c r="I140" s="11" t="s">
        <v>36</v>
      </c>
      <c r="J140" s="11"/>
      <c r="K140" s="11" t="s">
        <v>237</v>
      </c>
      <c r="L140" s="130">
        <f t="shared" si="63"/>
        <v>0.5</v>
      </c>
      <c r="M140" s="130">
        <f t="shared" si="61"/>
        <v>0</v>
      </c>
      <c r="N140" s="11"/>
      <c r="O140" s="11"/>
      <c r="P140" s="130">
        <f t="shared" si="62"/>
        <v>0.5</v>
      </c>
      <c r="Q140" s="11"/>
      <c r="R140" s="11">
        <v>1</v>
      </c>
      <c r="S140" s="11" t="s">
        <v>30</v>
      </c>
      <c r="T140" s="11">
        <v>45</v>
      </c>
      <c r="U140" s="9"/>
      <c r="V140" s="376"/>
      <c r="W140" s="181">
        <v>14</v>
      </c>
      <c r="X140" s="121" t="s">
        <v>71</v>
      </c>
      <c r="Y140" s="23" t="s">
        <v>109</v>
      </c>
      <c r="Z140" s="325" t="s">
        <v>290</v>
      </c>
      <c r="AG140" s="35"/>
      <c r="AH140" s="35"/>
      <c r="AI140" s="35"/>
    </row>
    <row r="141" spans="2:35" ht="24.75" customHeight="1" x14ac:dyDescent="0.2">
      <c r="B141" s="367"/>
      <c r="C141" s="362"/>
      <c r="D141" s="362"/>
      <c r="E141" s="362"/>
      <c r="F141" s="362"/>
      <c r="G141" s="362"/>
      <c r="H141" s="225" t="s">
        <v>72</v>
      </c>
      <c r="I141" s="11" t="s">
        <v>36</v>
      </c>
      <c r="J141" s="11"/>
      <c r="K141" s="11" t="s">
        <v>237</v>
      </c>
      <c r="L141" s="130">
        <f t="shared" si="63"/>
        <v>0.5</v>
      </c>
      <c r="M141" s="130">
        <f t="shared" si="61"/>
        <v>0</v>
      </c>
      <c r="N141" s="11"/>
      <c r="O141" s="11"/>
      <c r="P141" s="130">
        <f t="shared" si="62"/>
        <v>0.5</v>
      </c>
      <c r="Q141" s="11"/>
      <c r="R141" s="11">
        <v>1</v>
      </c>
      <c r="S141" s="33" t="s">
        <v>29</v>
      </c>
      <c r="T141" s="11">
        <v>30</v>
      </c>
      <c r="U141" s="9"/>
      <c r="V141" s="376"/>
      <c r="W141" s="181">
        <v>14</v>
      </c>
      <c r="X141" s="121" t="s">
        <v>71</v>
      </c>
      <c r="Y141" s="23" t="s">
        <v>109</v>
      </c>
      <c r="Z141" s="325" t="s">
        <v>290</v>
      </c>
      <c r="AG141" s="35"/>
      <c r="AH141" s="35"/>
      <c r="AI141" s="35"/>
    </row>
    <row r="142" spans="2:35" ht="13.5" customHeight="1" x14ac:dyDescent="0.2">
      <c r="B142" s="367"/>
      <c r="C142" s="362"/>
      <c r="D142" s="362"/>
      <c r="E142" s="362"/>
      <c r="F142" s="362"/>
      <c r="G142" s="362"/>
      <c r="H142" s="225" t="s">
        <v>72</v>
      </c>
      <c r="I142" s="11" t="s">
        <v>54</v>
      </c>
      <c r="J142" s="11"/>
      <c r="K142" s="11" t="s">
        <v>47</v>
      </c>
      <c r="L142" s="130">
        <f t="shared" si="63"/>
        <v>2</v>
      </c>
      <c r="M142" s="130">
        <f t="shared" si="61"/>
        <v>0</v>
      </c>
      <c r="N142" s="11"/>
      <c r="O142" s="11"/>
      <c r="P142" s="130">
        <f t="shared" si="62"/>
        <v>2</v>
      </c>
      <c r="Q142" s="11"/>
      <c r="R142" s="11">
        <v>4</v>
      </c>
      <c r="S142" s="12" t="s">
        <v>138</v>
      </c>
      <c r="T142" s="12">
        <v>17</v>
      </c>
      <c r="U142" s="11"/>
      <c r="V142" s="376"/>
      <c r="W142" s="181">
        <v>14</v>
      </c>
      <c r="X142" s="121" t="s">
        <v>71</v>
      </c>
      <c r="Y142" s="23" t="s">
        <v>109</v>
      </c>
      <c r="Z142" s="157"/>
      <c r="AA142" s="2">
        <f>IF(ISNUMBER(SEARCH("Aut",I142)),L142, 0)</f>
        <v>0</v>
      </c>
      <c r="AB142" s="2">
        <f>IF(ISNUMBER(SEARCH("Tst",I142)),L142, 0)</f>
        <v>0</v>
      </c>
      <c r="AC142" s="2">
        <f>IF(ISNUMBER(SEARCH("Calc",I142)),L142, 0)</f>
        <v>0</v>
      </c>
      <c r="AD142" s="2">
        <f>SUM(AA142:AA148)</f>
        <v>0</v>
      </c>
      <c r="AE142" s="2">
        <f>SUM(AB142:AB148)</f>
        <v>0</v>
      </c>
      <c r="AF142" s="2">
        <f>SUM(AC142:AC148)</f>
        <v>0</v>
      </c>
      <c r="AG142" s="35">
        <f>AD142/11</f>
        <v>0</v>
      </c>
      <c r="AH142" s="35">
        <f>AE142/11</f>
        <v>0</v>
      </c>
      <c r="AI142" s="35">
        <f>AF142/11</f>
        <v>0</v>
      </c>
    </row>
    <row r="143" spans="2:35" x14ac:dyDescent="0.2">
      <c r="B143" s="367"/>
      <c r="C143" s="362"/>
      <c r="D143" s="362"/>
      <c r="E143" s="362"/>
      <c r="F143" s="362"/>
      <c r="G143" s="362"/>
      <c r="H143" s="225" t="s">
        <v>168</v>
      </c>
      <c r="I143" s="132" t="s">
        <v>54</v>
      </c>
      <c r="J143" s="11"/>
      <c r="K143" s="132" t="s">
        <v>44</v>
      </c>
      <c r="L143" s="130">
        <f t="shared" si="63"/>
        <v>2</v>
      </c>
      <c r="M143" s="130">
        <f t="shared" si="61"/>
        <v>0</v>
      </c>
      <c r="N143" s="11"/>
      <c r="O143" s="11"/>
      <c r="P143" s="130">
        <f t="shared" si="62"/>
        <v>2</v>
      </c>
      <c r="Q143" s="11"/>
      <c r="R143" s="11">
        <v>4</v>
      </c>
      <c r="S143" s="9"/>
      <c r="T143" s="9"/>
      <c r="U143" s="11"/>
      <c r="V143" s="376"/>
      <c r="W143" s="181">
        <v>14</v>
      </c>
      <c r="X143" s="121" t="s">
        <v>71</v>
      </c>
      <c r="Y143" s="23" t="s">
        <v>109</v>
      </c>
      <c r="Z143" s="157"/>
      <c r="AA143" s="2">
        <f>IF(ISNUMBER(SEARCH("Aut",#REF!)),#REF!, 0)</f>
        <v>0</v>
      </c>
      <c r="AB143" s="2">
        <f>IF(ISNUMBER(SEARCH("Tst",#REF!)),#REF!, 0)</f>
        <v>0</v>
      </c>
      <c r="AC143" s="2">
        <f>IF(ISNUMBER(SEARCH("Calc",#REF!)),#REF!, 0)</f>
        <v>0</v>
      </c>
      <c r="AG143" s="35"/>
      <c r="AH143" s="35"/>
      <c r="AI143" s="35"/>
    </row>
    <row r="144" spans="2:35" x14ac:dyDescent="0.2">
      <c r="B144" s="367"/>
      <c r="C144" s="362"/>
      <c r="D144" s="362"/>
      <c r="E144" s="362"/>
      <c r="F144" s="362"/>
      <c r="G144" s="362"/>
      <c r="H144" s="235" t="s">
        <v>52</v>
      </c>
      <c r="I144" s="11" t="s">
        <v>36</v>
      </c>
      <c r="J144" s="11"/>
      <c r="K144" s="11" t="s">
        <v>40</v>
      </c>
      <c r="L144" s="130">
        <f t="shared" si="63"/>
        <v>0.5</v>
      </c>
      <c r="M144" s="130">
        <f t="shared" si="61"/>
        <v>0</v>
      </c>
      <c r="N144" s="11"/>
      <c r="O144" s="11"/>
      <c r="P144" s="130">
        <f t="shared" si="62"/>
        <v>0.5</v>
      </c>
      <c r="Q144" s="11">
        <v>1</v>
      </c>
      <c r="R144" s="11"/>
      <c r="S144" s="9"/>
      <c r="T144" s="9"/>
      <c r="U144" s="11"/>
      <c r="V144" s="376"/>
      <c r="W144" s="181">
        <v>14</v>
      </c>
      <c r="X144" s="121" t="s">
        <v>71</v>
      </c>
      <c r="Y144" s="23" t="s">
        <v>109</v>
      </c>
      <c r="Z144" s="157"/>
      <c r="AG144" s="35"/>
      <c r="AH144" s="35"/>
      <c r="AI144" s="35"/>
    </row>
    <row r="145" spans="2:35" x14ac:dyDescent="0.2">
      <c r="B145" s="367"/>
      <c r="C145" s="362"/>
      <c r="D145" s="362"/>
      <c r="E145" s="362"/>
      <c r="F145" s="362"/>
      <c r="G145" s="362"/>
      <c r="H145" s="225" t="s">
        <v>168</v>
      </c>
      <c r="I145" s="132" t="s">
        <v>36</v>
      </c>
      <c r="J145" s="11"/>
      <c r="K145" s="132" t="s">
        <v>60</v>
      </c>
      <c r="L145" s="130">
        <f t="shared" ref="L145" si="64">M145+P145</f>
        <v>1</v>
      </c>
      <c r="M145" s="130">
        <f t="shared" ref="M145" si="65">IF(J145="m",(N145+O145)*2.5*W145/28,(N145+O145)*2*W145/28)</f>
        <v>0</v>
      </c>
      <c r="N145" s="11"/>
      <c r="O145" s="11"/>
      <c r="P145" s="130">
        <f t="shared" ref="P145" si="66">IF(J145="m",(Q145+R145)*1.5*W145/28,(Q145+R145)*1*W145/28)</f>
        <v>1</v>
      </c>
      <c r="Q145" s="11"/>
      <c r="R145" s="11">
        <v>2</v>
      </c>
      <c r="S145" s="9"/>
      <c r="T145" s="9"/>
      <c r="U145" s="11"/>
      <c r="V145" s="376"/>
      <c r="W145" s="181">
        <v>14</v>
      </c>
      <c r="X145" s="121" t="s">
        <v>71</v>
      </c>
      <c r="Y145" s="23" t="s">
        <v>109</v>
      </c>
      <c r="Z145" s="157"/>
      <c r="AG145" s="35"/>
      <c r="AH145" s="35"/>
      <c r="AI145" s="35"/>
    </row>
    <row r="146" spans="2:35" ht="15" customHeight="1" x14ac:dyDescent="0.2">
      <c r="B146" s="367"/>
      <c r="C146" s="362"/>
      <c r="D146" s="362"/>
      <c r="E146" s="362"/>
      <c r="F146" s="362"/>
      <c r="G146" s="362"/>
      <c r="H146" s="225" t="s">
        <v>218</v>
      </c>
      <c r="I146" s="11" t="s">
        <v>32</v>
      </c>
      <c r="J146" s="11"/>
      <c r="K146" s="215" t="s">
        <v>228</v>
      </c>
      <c r="L146" s="130">
        <f t="shared" si="63"/>
        <v>0.5</v>
      </c>
      <c r="M146" s="130">
        <f t="shared" si="61"/>
        <v>0</v>
      </c>
      <c r="N146" s="215"/>
      <c r="O146" s="215"/>
      <c r="P146" s="130">
        <f t="shared" si="62"/>
        <v>0.5</v>
      </c>
      <c r="Q146" s="215">
        <v>1</v>
      </c>
      <c r="R146" s="215"/>
      <c r="S146" s="9"/>
      <c r="T146" s="11"/>
      <c r="U146" s="11"/>
      <c r="V146" s="376"/>
      <c r="W146" s="181">
        <v>14</v>
      </c>
      <c r="X146" s="121" t="s">
        <v>71</v>
      </c>
      <c r="Y146" s="23" t="s">
        <v>109</v>
      </c>
      <c r="Z146" s="157"/>
      <c r="AG146" s="35"/>
      <c r="AH146" s="35"/>
      <c r="AI146" s="35"/>
    </row>
    <row r="147" spans="2:35" ht="15" customHeight="1" x14ac:dyDescent="0.2">
      <c r="B147" s="367"/>
      <c r="C147" s="362"/>
      <c r="D147" s="362"/>
      <c r="E147" s="362"/>
      <c r="F147" s="362"/>
      <c r="G147" s="362"/>
      <c r="H147" s="225" t="s">
        <v>218</v>
      </c>
      <c r="I147" s="11" t="s">
        <v>32</v>
      </c>
      <c r="J147" s="11"/>
      <c r="K147" s="223" t="s">
        <v>60</v>
      </c>
      <c r="L147" s="130">
        <f t="shared" si="63"/>
        <v>0.5</v>
      </c>
      <c r="M147" s="130">
        <f t="shared" si="61"/>
        <v>0</v>
      </c>
      <c r="N147" s="223"/>
      <c r="O147" s="223"/>
      <c r="P147" s="130">
        <f t="shared" si="62"/>
        <v>0.5</v>
      </c>
      <c r="Q147" s="223">
        <v>1</v>
      </c>
      <c r="R147" s="223"/>
      <c r="S147" s="9"/>
      <c r="T147" s="11"/>
      <c r="U147" s="11"/>
      <c r="V147" s="376"/>
      <c r="W147" s="181">
        <v>14</v>
      </c>
      <c r="X147" s="121" t="s">
        <v>71</v>
      </c>
      <c r="Y147" s="23" t="s">
        <v>109</v>
      </c>
      <c r="Z147" s="157"/>
      <c r="AG147" s="35"/>
      <c r="AH147" s="35"/>
      <c r="AI147" s="35"/>
    </row>
    <row r="148" spans="2:35" ht="13.5" thickBot="1" x14ac:dyDescent="0.25">
      <c r="B148" s="367"/>
      <c r="C148" s="362"/>
      <c r="D148" s="362"/>
      <c r="E148" s="362"/>
      <c r="F148" s="362"/>
      <c r="G148" s="362"/>
      <c r="H148" s="225" t="s">
        <v>218</v>
      </c>
      <c r="I148" s="11" t="s">
        <v>32</v>
      </c>
      <c r="J148" s="11"/>
      <c r="K148" s="215" t="s">
        <v>15</v>
      </c>
      <c r="L148" s="130">
        <f t="shared" si="63"/>
        <v>2</v>
      </c>
      <c r="M148" s="130">
        <f t="shared" si="61"/>
        <v>2</v>
      </c>
      <c r="N148" s="215">
        <v>2</v>
      </c>
      <c r="O148" s="215"/>
      <c r="P148" s="130">
        <f t="shared" si="62"/>
        <v>0</v>
      </c>
      <c r="Q148" s="215"/>
      <c r="R148" s="215"/>
      <c r="S148" s="9"/>
      <c r="T148" s="9"/>
      <c r="U148" s="11"/>
      <c r="V148" s="376"/>
      <c r="W148" s="181">
        <v>14</v>
      </c>
      <c r="X148" s="121" t="s">
        <v>71</v>
      </c>
      <c r="Y148" s="23" t="s">
        <v>109</v>
      </c>
      <c r="Z148" s="157"/>
      <c r="AA148" s="2">
        <f>IF(ISNUMBER(SEARCH("Aut",#REF!)),#REF!, 0)</f>
        <v>0</v>
      </c>
      <c r="AB148" s="2">
        <f>IF(ISNUMBER(SEARCH("Tst",#REF!)),#REF!, 0)</f>
        <v>0</v>
      </c>
      <c r="AC148" s="2">
        <f>IF(ISNUMBER(SEARCH("Calc",#REF!)),#REF!, 0)</f>
        <v>0</v>
      </c>
      <c r="AG148" s="35"/>
      <c r="AH148" s="35"/>
      <c r="AI148" s="35"/>
    </row>
    <row r="149" spans="2:35" ht="12.75" customHeight="1" x14ac:dyDescent="0.2">
      <c r="B149" s="343">
        <v>18</v>
      </c>
      <c r="C149" s="347" t="s">
        <v>64</v>
      </c>
      <c r="D149" s="347" t="s">
        <v>74</v>
      </c>
      <c r="E149" s="347" t="s">
        <v>64</v>
      </c>
      <c r="F149" s="347" t="s">
        <v>97</v>
      </c>
      <c r="G149" s="347" t="s">
        <v>9</v>
      </c>
      <c r="H149" s="368"/>
      <c r="I149" s="363"/>
      <c r="J149" s="365"/>
      <c r="K149" s="197">
        <v>16</v>
      </c>
      <c r="L149" s="233">
        <f t="shared" ref="L149:R149" si="67">SUM(L151:L157)</f>
        <v>12</v>
      </c>
      <c r="M149" s="360">
        <f t="shared" si="67"/>
        <v>6</v>
      </c>
      <c r="N149" s="360">
        <f t="shared" si="67"/>
        <v>4</v>
      </c>
      <c r="O149" s="360">
        <f t="shared" si="67"/>
        <v>2</v>
      </c>
      <c r="P149" s="360">
        <f t="shared" si="67"/>
        <v>6</v>
      </c>
      <c r="Q149" s="360">
        <f t="shared" si="67"/>
        <v>8</v>
      </c>
      <c r="R149" s="360">
        <f t="shared" si="67"/>
        <v>4</v>
      </c>
      <c r="S149" s="27">
        <f>K149-L149</f>
        <v>4</v>
      </c>
      <c r="T149" s="205">
        <f>T150/28</f>
        <v>4</v>
      </c>
      <c r="U149" s="205"/>
      <c r="V149" s="375"/>
      <c r="W149" s="180"/>
      <c r="X149" s="103"/>
      <c r="Y149" s="123"/>
      <c r="Z149" s="157"/>
      <c r="AG149" s="35"/>
      <c r="AH149" s="35"/>
      <c r="AI149" s="35"/>
    </row>
    <row r="150" spans="2:35" ht="13.5" customHeight="1" thickBot="1" x14ac:dyDescent="0.25">
      <c r="B150" s="367"/>
      <c r="C150" s="362"/>
      <c r="D150" s="362"/>
      <c r="E150" s="362"/>
      <c r="F150" s="362"/>
      <c r="G150" s="362"/>
      <c r="H150" s="371"/>
      <c r="I150" s="364"/>
      <c r="J150" s="366"/>
      <c r="K150" s="198">
        <v>448</v>
      </c>
      <c r="L150" s="206">
        <f>L149*28</f>
        <v>336</v>
      </c>
      <c r="M150" s="361"/>
      <c r="N150" s="361"/>
      <c r="O150" s="361"/>
      <c r="P150" s="361"/>
      <c r="Q150" s="361"/>
      <c r="R150" s="361"/>
      <c r="S150" s="25">
        <f>K150-L150</f>
        <v>112</v>
      </c>
      <c r="T150" s="26">
        <f>SUM(T151:T157)</f>
        <v>112</v>
      </c>
      <c r="U150" s="9"/>
      <c r="V150" s="376"/>
      <c r="W150" s="181"/>
      <c r="X150" s="119"/>
      <c r="Y150" s="120"/>
      <c r="Z150" s="157"/>
      <c r="AG150" s="35"/>
      <c r="AH150" s="35"/>
      <c r="AI150" s="35"/>
    </row>
    <row r="151" spans="2:35" ht="25.5" x14ac:dyDescent="0.2">
      <c r="B151" s="367"/>
      <c r="C151" s="362"/>
      <c r="D151" s="362"/>
      <c r="E151" s="362"/>
      <c r="F151" s="362"/>
      <c r="G151" s="362"/>
      <c r="H151" s="225" t="s">
        <v>133</v>
      </c>
      <c r="I151" s="11" t="s">
        <v>200</v>
      </c>
      <c r="J151" s="11"/>
      <c r="K151" s="11" t="s">
        <v>12</v>
      </c>
      <c r="L151" s="130">
        <f t="shared" ref="L151:L157" si="68">M151+P151</f>
        <v>2</v>
      </c>
      <c r="M151" s="130">
        <f t="shared" ref="M151:M157" si="69">IF(J151="m",(N151+O151)*2.5*W151/28,(N151+O151)*2*W151/28)</f>
        <v>2</v>
      </c>
      <c r="N151" s="11">
        <v>2</v>
      </c>
      <c r="O151" s="215"/>
      <c r="P151" s="130">
        <f t="shared" ref="P151:P157" si="70">IF(J151="m",(Q151+R151)*1.5*W151/28,(Q151+R151)*1*W151/28)</f>
        <v>0</v>
      </c>
      <c r="Q151" s="11"/>
      <c r="R151" s="11"/>
      <c r="S151" s="11" t="s">
        <v>27</v>
      </c>
      <c r="T151" s="11">
        <v>10</v>
      </c>
      <c r="U151" s="11"/>
      <c r="V151" s="376"/>
      <c r="W151" s="181">
        <v>14</v>
      </c>
      <c r="X151" s="121" t="s">
        <v>74</v>
      </c>
      <c r="Y151" s="23" t="s">
        <v>109</v>
      </c>
      <c r="Z151" s="157"/>
      <c r="AA151" s="2">
        <f>IF(ISNUMBER(SEARCH("Aut",I151)),L151, 0)</f>
        <v>2</v>
      </c>
      <c r="AB151" s="2">
        <f>IF(ISNUMBER(SEARCH("Tst",I151)),L151, 0)</f>
        <v>2</v>
      </c>
      <c r="AC151" s="2">
        <f>IF(ISNUMBER(SEARCH("Calc",I151)),L151, 0)</f>
        <v>0</v>
      </c>
      <c r="AD151" s="2">
        <f>SUM(AA151:AA157)</f>
        <v>8</v>
      </c>
      <c r="AE151" s="2">
        <f>SUM(AB151:AB157)</f>
        <v>4</v>
      </c>
      <c r="AF151" s="2">
        <f>SUM(AC151:AC157)</f>
        <v>2</v>
      </c>
      <c r="AG151" s="35">
        <f>AD151/11</f>
        <v>0.72727272727272729</v>
      </c>
      <c r="AH151" s="35">
        <f>AE151/11</f>
        <v>0.36363636363636365</v>
      </c>
      <c r="AI151" s="35">
        <f>AF151/11</f>
        <v>0.18181818181818182</v>
      </c>
    </row>
    <row r="152" spans="2:35" x14ac:dyDescent="0.2">
      <c r="B152" s="367"/>
      <c r="C152" s="362"/>
      <c r="D152" s="362"/>
      <c r="E152" s="362"/>
      <c r="F152" s="362"/>
      <c r="G152" s="362"/>
      <c r="H152" s="225" t="s">
        <v>197</v>
      </c>
      <c r="I152" s="11" t="s">
        <v>32</v>
      </c>
      <c r="J152" s="11"/>
      <c r="K152" s="11" t="s">
        <v>12</v>
      </c>
      <c r="L152" s="130">
        <f t="shared" si="68"/>
        <v>2</v>
      </c>
      <c r="M152" s="130">
        <f t="shared" si="69"/>
        <v>2</v>
      </c>
      <c r="N152" s="11">
        <v>2</v>
      </c>
      <c r="O152" s="215"/>
      <c r="P152" s="130">
        <f t="shared" si="70"/>
        <v>0</v>
      </c>
      <c r="Q152" s="11"/>
      <c r="R152" s="11"/>
      <c r="S152" s="33" t="s">
        <v>28</v>
      </c>
      <c r="T152" s="33">
        <v>10</v>
      </c>
      <c r="U152" s="11"/>
      <c r="V152" s="376"/>
      <c r="W152" s="181">
        <v>14</v>
      </c>
      <c r="X152" s="121" t="s">
        <v>74</v>
      </c>
      <c r="Y152" s="23" t="s">
        <v>109</v>
      </c>
      <c r="Z152" s="157"/>
      <c r="AG152" s="35"/>
      <c r="AH152" s="35"/>
      <c r="AI152" s="35"/>
    </row>
    <row r="153" spans="2:35" ht="39.75" customHeight="1" x14ac:dyDescent="0.2">
      <c r="B153" s="367"/>
      <c r="C153" s="362"/>
      <c r="D153" s="362"/>
      <c r="E153" s="362"/>
      <c r="F153" s="362"/>
      <c r="G153" s="362"/>
      <c r="H153" s="225" t="s">
        <v>163</v>
      </c>
      <c r="I153" s="11" t="s">
        <v>104</v>
      </c>
      <c r="J153" s="11"/>
      <c r="K153" s="11" t="s">
        <v>184</v>
      </c>
      <c r="L153" s="130">
        <f t="shared" si="68"/>
        <v>2</v>
      </c>
      <c r="M153" s="130">
        <f t="shared" si="69"/>
        <v>2</v>
      </c>
      <c r="N153" s="11"/>
      <c r="O153" s="11">
        <v>2</v>
      </c>
      <c r="P153" s="130">
        <f t="shared" si="70"/>
        <v>0</v>
      </c>
      <c r="Q153" s="11"/>
      <c r="R153" s="11"/>
      <c r="S153" s="11" t="s">
        <v>30</v>
      </c>
      <c r="T153" s="11">
        <v>45</v>
      </c>
      <c r="U153" s="11"/>
      <c r="V153" s="376"/>
      <c r="W153" s="181">
        <v>14</v>
      </c>
      <c r="X153" s="121" t="s">
        <v>74</v>
      </c>
      <c r="Y153" s="23" t="s">
        <v>109</v>
      </c>
      <c r="Z153" s="157"/>
      <c r="AA153" s="2">
        <f>IF(ISNUMBER(SEARCH("Aut",I153)),L153, 0)</f>
        <v>2</v>
      </c>
      <c r="AB153" s="2">
        <f>IF(ISNUMBER(SEARCH("Tst",I153)),L153, 0)</f>
        <v>2</v>
      </c>
      <c r="AC153" s="2">
        <f>IF(ISNUMBER(SEARCH("Calc",I153)),L153, 0)</f>
        <v>2</v>
      </c>
      <c r="AG153" s="35"/>
      <c r="AH153" s="35"/>
      <c r="AI153" s="35"/>
    </row>
    <row r="154" spans="2:35" ht="25.5" x14ac:dyDescent="0.2">
      <c r="B154" s="367"/>
      <c r="C154" s="362"/>
      <c r="D154" s="362"/>
      <c r="E154" s="362"/>
      <c r="F154" s="362"/>
      <c r="G154" s="362"/>
      <c r="H154" s="225" t="s">
        <v>133</v>
      </c>
      <c r="I154" s="11" t="s">
        <v>36</v>
      </c>
      <c r="J154" s="11"/>
      <c r="K154" s="11" t="s">
        <v>47</v>
      </c>
      <c r="L154" s="130">
        <f t="shared" si="68"/>
        <v>2</v>
      </c>
      <c r="M154" s="130">
        <f t="shared" si="69"/>
        <v>0</v>
      </c>
      <c r="N154" s="11"/>
      <c r="O154" s="215"/>
      <c r="P154" s="130">
        <f t="shared" si="70"/>
        <v>2</v>
      </c>
      <c r="Q154" s="11">
        <v>4</v>
      </c>
      <c r="R154" s="11"/>
      <c r="S154" s="33" t="s">
        <v>29</v>
      </c>
      <c r="T154" s="11">
        <v>30</v>
      </c>
      <c r="U154" s="11"/>
      <c r="V154" s="376"/>
      <c r="W154" s="181">
        <v>14</v>
      </c>
      <c r="X154" s="121" t="s">
        <v>74</v>
      </c>
      <c r="Y154" s="23" t="s">
        <v>109</v>
      </c>
      <c r="Z154" s="157"/>
      <c r="AA154" s="2">
        <f>IF(ISNUMBER(SEARCH("Aut",I154)),L154, 0)</f>
        <v>2</v>
      </c>
      <c r="AB154" s="2">
        <f>IF(ISNUMBER(SEARCH("Tst",I154)),L154, 0)</f>
        <v>0</v>
      </c>
      <c r="AC154" s="2">
        <f>IF(ISNUMBER(SEARCH("Calc",I154)),L154, 0)</f>
        <v>0</v>
      </c>
      <c r="AG154" s="35"/>
      <c r="AH154" s="35"/>
      <c r="AI154" s="35"/>
    </row>
    <row r="155" spans="2:35" ht="25.5" x14ac:dyDescent="0.2">
      <c r="B155" s="367"/>
      <c r="C155" s="362"/>
      <c r="D155" s="362"/>
      <c r="E155" s="362"/>
      <c r="F155" s="362"/>
      <c r="G155" s="362"/>
      <c r="H155" s="225" t="s">
        <v>133</v>
      </c>
      <c r="I155" s="11" t="s">
        <v>32</v>
      </c>
      <c r="J155" s="11"/>
      <c r="K155" s="11" t="s">
        <v>40</v>
      </c>
      <c r="L155" s="130">
        <f t="shared" si="68"/>
        <v>1</v>
      </c>
      <c r="M155" s="130">
        <f t="shared" si="69"/>
        <v>0</v>
      </c>
      <c r="N155" s="11"/>
      <c r="O155" s="215"/>
      <c r="P155" s="130">
        <f t="shared" si="70"/>
        <v>1</v>
      </c>
      <c r="Q155" s="11">
        <v>2</v>
      </c>
      <c r="R155" s="11"/>
      <c r="S155" s="12" t="s">
        <v>138</v>
      </c>
      <c r="T155" s="12">
        <v>17</v>
      </c>
      <c r="U155" s="11"/>
      <c r="V155" s="376"/>
      <c r="W155" s="181">
        <v>14</v>
      </c>
      <c r="X155" s="121" t="s">
        <v>74</v>
      </c>
      <c r="Y155" s="23" t="s">
        <v>109</v>
      </c>
      <c r="Z155" s="157"/>
      <c r="AG155" s="35"/>
      <c r="AH155" s="35"/>
      <c r="AI155" s="35"/>
    </row>
    <row r="156" spans="2:35" ht="38.25" x14ac:dyDescent="0.2">
      <c r="B156" s="367"/>
      <c r="C156" s="362"/>
      <c r="D156" s="362"/>
      <c r="E156" s="362"/>
      <c r="F156" s="362"/>
      <c r="G156" s="362"/>
      <c r="H156" s="225" t="s">
        <v>143</v>
      </c>
      <c r="I156" s="11" t="s">
        <v>36</v>
      </c>
      <c r="J156" s="11"/>
      <c r="K156" s="11" t="s">
        <v>53</v>
      </c>
      <c r="L156" s="130">
        <f t="shared" si="68"/>
        <v>1</v>
      </c>
      <c r="M156" s="130">
        <f t="shared" si="69"/>
        <v>0</v>
      </c>
      <c r="N156" s="11"/>
      <c r="O156" s="11"/>
      <c r="P156" s="130">
        <f t="shared" si="70"/>
        <v>1</v>
      </c>
      <c r="Q156" s="11">
        <v>2</v>
      </c>
      <c r="R156" s="11"/>
      <c r="S156" s="9"/>
      <c r="T156" s="11"/>
      <c r="U156" s="11"/>
      <c r="V156" s="376"/>
      <c r="W156" s="181">
        <v>14</v>
      </c>
      <c r="X156" s="121" t="s">
        <v>74</v>
      </c>
      <c r="Y156" s="23" t="s">
        <v>109</v>
      </c>
      <c r="Z156" s="157"/>
      <c r="AG156" s="35"/>
      <c r="AH156" s="35"/>
      <c r="AI156" s="35"/>
    </row>
    <row r="157" spans="2:35" ht="25.5" customHeight="1" thickBot="1" x14ac:dyDescent="0.25">
      <c r="B157" s="367"/>
      <c r="C157" s="362"/>
      <c r="D157" s="362"/>
      <c r="E157" s="362"/>
      <c r="F157" s="362"/>
      <c r="G157" s="362"/>
      <c r="H157" s="225" t="s">
        <v>163</v>
      </c>
      <c r="I157" s="132" t="s">
        <v>36</v>
      </c>
      <c r="J157" s="11"/>
      <c r="K157" s="132" t="s">
        <v>13</v>
      </c>
      <c r="L157" s="130">
        <f t="shared" si="68"/>
        <v>2</v>
      </c>
      <c r="M157" s="130">
        <f t="shared" si="69"/>
        <v>0</v>
      </c>
      <c r="N157" s="132"/>
      <c r="O157" s="132"/>
      <c r="P157" s="130">
        <f t="shared" si="70"/>
        <v>2</v>
      </c>
      <c r="Q157" s="132"/>
      <c r="R157" s="132">
        <v>4</v>
      </c>
      <c r="S157" s="12"/>
      <c r="T157" s="12"/>
      <c r="U157" s="11"/>
      <c r="V157" s="376"/>
      <c r="W157" s="181">
        <v>14</v>
      </c>
      <c r="X157" s="121" t="s">
        <v>74</v>
      </c>
      <c r="Y157" s="23" t="s">
        <v>109</v>
      </c>
      <c r="Z157" s="157"/>
      <c r="AA157" s="2">
        <f>IF(ISNUMBER(SEARCH("Aut",I157)),L157, 0)</f>
        <v>2</v>
      </c>
      <c r="AB157" s="2">
        <f>IF(ISNUMBER(SEARCH("Tst",I157)),L157, 0)</f>
        <v>0</v>
      </c>
      <c r="AC157" s="2">
        <f>IF(ISNUMBER(SEARCH("Calc",I157)),L157, 0)</f>
        <v>0</v>
      </c>
      <c r="AG157" s="35"/>
      <c r="AH157" s="35"/>
      <c r="AI157" s="35"/>
    </row>
    <row r="158" spans="2:35" ht="12.75" customHeight="1" x14ac:dyDescent="0.2">
      <c r="B158" s="343">
        <v>19</v>
      </c>
      <c r="C158" s="347" t="s">
        <v>64</v>
      </c>
      <c r="D158" s="347" t="s">
        <v>79</v>
      </c>
      <c r="E158" s="347" t="s">
        <v>64</v>
      </c>
      <c r="F158" s="347" t="s">
        <v>92</v>
      </c>
      <c r="G158" s="347" t="s">
        <v>9</v>
      </c>
      <c r="H158" s="368"/>
      <c r="I158" s="363"/>
      <c r="J158" s="365"/>
      <c r="K158" s="197">
        <v>16</v>
      </c>
      <c r="L158" s="233">
        <f>SUM(L160:L167)</f>
        <v>12</v>
      </c>
      <c r="M158" s="360">
        <f t="shared" ref="M158:Q158" si="71">SUM(M160:M167)</f>
        <v>8</v>
      </c>
      <c r="N158" s="360">
        <f t="shared" si="71"/>
        <v>2</v>
      </c>
      <c r="O158" s="360">
        <f t="shared" si="71"/>
        <v>6</v>
      </c>
      <c r="P158" s="360">
        <f t="shared" si="71"/>
        <v>4</v>
      </c>
      <c r="Q158" s="360">
        <f t="shared" si="71"/>
        <v>2</v>
      </c>
      <c r="R158" s="360">
        <f>SUM(R160:R167)</f>
        <v>6</v>
      </c>
      <c r="S158" s="27">
        <f>K158-L158</f>
        <v>4</v>
      </c>
      <c r="T158" s="205">
        <f>T159/28</f>
        <v>4</v>
      </c>
      <c r="U158" s="205"/>
      <c r="V158" s="375"/>
      <c r="W158" s="180"/>
      <c r="X158" s="118"/>
      <c r="Y158" s="79"/>
      <c r="Z158" s="157"/>
      <c r="AG158" s="35"/>
      <c r="AH158" s="35"/>
      <c r="AI158" s="35"/>
    </row>
    <row r="159" spans="2:35" ht="13.5" customHeight="1" thickBot="1" x14ac:dyDescent="0.25">
      <c r="B159" s="367"/>
      <c r="C159" s="362"/>
      <c r="D159" s="362"/>
      <c r="E159" s="362"/>
      <c r="F159" s="362"/>
      <c r="G159" s="362"/>
      <c r="H159" s="371"/>
      <c r="I159" s="364"/>
      <c r="J159" s="366"/>
      <c r="K159" s="198">
        <v>448</v>
      </c>
      <c r="L159" s="206">
        <f>L158*28</f>
        <v>336</v>
      </c>
      <c r="M159" s="361"/>
      <c r="N159" s="361"/>
      <c r="O159" s="361"/>
      <c r="P159" s="361"/>
      <c r="Q159" s="361"/>
      <c r="R159" s="361"/>
      <c r="S159" s="25">
        <f>K159-L159</f>
        <v>112</v>
      </c>
      <c r="T159" s="26">
        <f>SUM(T160:T167)</f>
        <v>112</v>
      </c>
      <c r="U159" s="9"/>
      <c r="V159" s="376"/>
      <c r="W159" s="181"/>
      <c r="X159" s="119"/>
      <c r="Y159" s="79"/>
      <c r="Z159" s="157"/>
      <c r="AG159" s="35"/>
      <c r="AH159" s="35"/>
      <c r="AI159" s="35"/>
    </row>
    <row r="160" spans="2:35" ht="25.5" x14ac:dyDescent="0.2">
      <c r="B160" s="367"/>
      <c r="C160" s="362"/>
      <c r="D160" s="362"/>
      <c r="E160" s="362"/>
      <c r="F160" s="362"/>
      <c r="G160" s="362"/>
      <c r="H160" s="225" t="s">
        <v>189</v>
      </c>
      <c r="I160" s="11" t="s">
        <v>222</v>
      </c>
      <c r="J160" s="11"/>
      <c r="K160" s="11" t="s">
        <v>86</v>
      </c>
      <c r="L160" s="133">
        <f t="shared" ref="L160:L167" si="72">M160+P160</f>
        <v>2</v>
      </c>
      <c r="M160" s="133">
        <f t="shared" ref="M160:M167" si="73">IF(J160="m",(N160+O160)*2.5*W160/28,(N160+O160)*2*W160/28)</f>
        <v>2</v>
      </c>
      <c r="N160" s="215"/>
      <c r="O160" s="215">
        <v>2</v>
      </c>
      <c r="P160" s="133">
        <f t="shared" ref="P160:P167" si="74">IF(J160="m",(Q160+R160)*1.5*W160/28,(Q160+R160)*1*W160/28)</f>
        <v>0</v>
      </c>
      <c r="Q160" s="215"/>
      <c r="R160" s="215"/>
      <c r="S160" s="11" t="s">
        <v>27</v>
      </c>
      <c r="T160" s="11">
        <v>10</v>
      </c>
      <c r="U160" s="11"/>
      <c r="V160" s="376"/>
      <c r="W160" s="181">
        <v>14</v>
      </c>
      <c r="X160" s="138" t="s">
        <v>79</v>
      </c>
      <c r="Y160" s="23" t="s">
        <v>109</v>
      </c>
      <c r="Z160" s="157"/>
      <c r="AA160" s="2">
        <f>IF(ISNUMBER(SEARCH("Aut",I160)),L160, 0)</f>
        <v>2</v>
      </c>
      <c r="AB160" s="2">
        <f>IF(ISNUMBER(SEARCH("Tst",I160)),L160, 0)</f>
        <v>2</v>
      </c>
      <c r="AC160" s="2">
        <f>IF(ISNUMBER(SEARCH("Calc",I160)),L160, 0)</f>
        <v>2</v>
      </c>
      <c r="AD160" s="2">
        <f>SUM(AA160:AA167)</f>
        <v>4</v>
      </c>
      <c r="AE160" s="2">
        <f>SUM(AB160:AB167)</f>
        <v>4</v>
      </c>
      <c r="AF160" s="2">
        <f>SUM(AC160:AC167)</f>
        <v>4</v>
      </c>
      <c r="AG160" s="35">
        <f>AD160/11</f>
        <v>0.36363636363636365</v>
      </c>
      <c r="AH160" s="35">
        <f>AE160/11</f>
        <v>0.36363636363636365</v>
      </c>
      <c r="AI160" s="35">
        <f>AF160/11</f>
        <v>0.36363636363636365</v>
      </c>
    </row>
    <row r="161" spans="2:35" x14ac:dyDescent="0.2">
      <c r="B161" s="367"/>
      <c r="C161" s="362"/>
      <c r="D161" s="362"/>
      <c r="E161" s="362"/>
      <c r="F161" s="362"/>
      <c r="G161" s="362"/>
      <c r="H161" s="225" t="s">
        <v>198</v>
      </c>
      <c r="I161" s="11" t="s">
        <v>32</v>
      </c>
      <c r="J161" s="11"/>
      <c r="K161" s="11" t="s">
        <v>12</v>
      </c>
      <c r="L161" s="133">
        <f t="shared" si="72"/>
        <v>2</v>
      </c>
      <c r="M161" s="133">
        <f t="shared" si="73"/>
        <v>2</v>
      </c>
      <c r="N161" s="215"/>
      <c r="O161" s="215">
        <v>2</v>
      </c>
      <c r="P161" s="133">
        <f t="shared" si="74"/>
        <v>0</v>
      </c>
      <c r="Q161" s="215"/>
      <c r="R161" s="215"/>
      <c r="S161" s="33" t="s">
        <v>28</v>
      </c>
      <c r="T161" s="33">
        <v>10</v>
      </c>
      <c r="U161" s="11"/>
      <c r="V161" s="376"/>
      <c r="W161" s="181">
        <v>14</v>
      </c>
      <c r="X161" s="138" t="s">
        <v>79</v>
      </c>
      <c r="Y161" s="23" t="s">
        <v>109</v>
      </c>
      <c r="Z161" s="157"/>
      <c r="AG161" s="35"/>
      <c r="AH161" s="35"/>
      <c r="AI161" s="35"/>
    </row>
    <row r="162" spans="2:35" ht="25.5" x14ac:dyDescent="0.2">
      <c r="B162" s="367"/>
      <c r="C162" s="362"/>
      <c r="D162" s="362"/>
      <c r="E162" s="362"/>
      <c r="F162" s="362"/>
      <c r="G162" s="362"/>
      <c r="H162" s="225" t="s">
        <v>199</v>
      </c>
      <c r="I162" s="11" t="s">
        <v>32</v>
      </c>
      <c r="J162" s="11"/>
      <c r="K162" s="11" t="s">
        <v>12</v>
      </c>
      <c r="L162" s="133">
        <f t="shared" si="72"/>
        <v>2</v>
      </c>
      <c r="M162" s="133">
        <f t="shared" si="73"/>
        <v>2</v>
      </c>
      <c r="N162" s="215"/>
      <c r="O162" s="215">
        <v>2</v>
      </c>
      <c r="P162" s="133">
        <f t="shared" si="74"/>
        <v>0</v>
      </c>
      <c r="Q162" s="215"/>
      <c r="R162" s="215"/>
      <c r="S162" s="11" t="s">
        <v>30</v>
      </c>
      <c r="T162" s="11">
        <v>45</v>
      </c>
      <c r="U162" s="11"/>
      <c r="V162" s="376"/>
      <c r="W162" s="181">
        <v>14</v>
      </c>
      <c r="X162" s="138" t="s">
        <v>79</v>
      </c>
      <c r="Y162" s="23" t="s">
        <v>109</v>
      </c>
      <c r="Z162" s="157"/>
      <c r="AG162" s="35"/>
      <c r="AH162" s="35"/>
      <c r="AI162" s="35"/>
    </row>
    <row r="163" spans="2:35" ht="38.25" x14ac:dyDescent="0.2">
      <c r="B163" s="367"/>
      <c r="C163" s="362"/>
      <c r="D163" s="362"/>
      <c r="E163" s="362"/>
      <c r="F163" s="362"/>
      <c r="G163" s="362"/>
      <c r="H163" s="225" t="s">
        <v>202</v>
      </c>
      <c r="I163" s="11" t="s">
        <v>51</v>
      </c>
      <c r="J163" s="11"/>
      <c r="K163" s="11" t="s">
        <v>172</v>
      </c>
      <c r="L163" s="133">
        <f t="shared" si="72"/>
        <v>2</v>
      </c>
      <c r="M163" s="133">
        <f t="shared" si="73"/>
        <v>2</v>
      </c>
      <c r="N163" s="11">
        <v>2</v>
      </c>
      <c r="O163" s="11"/>
      <c r="P163" s="133">
        <f t="shared" si="74"/>
        <v>0</v>
      </c>
      <c r="Q163" s="11"/>
      <c r="R163" s="11"/>
      <c r="S163" s="33" t="s">
        <v>29</v>
      </c>
      <c r="T163" s="11">
        <v>30</v>
      </c>
      <c r="U163" s="11"/>
      <c r="V163" s="376"/>
      <c r="W163" s="181">
        <v>14</v>
      </c>
      <c r="X163" s="138" t="s">
        <v>79</v>
      </c>
      <c r="Y163" s="23" t="s">
        <v>109</v>
      </c>
      <c r="Z163" s="157"/>
      <c r="AA163" s="2">
        <f>IF(ISNUMBER(SEARCH("Aut",I163)),L163, 0)</f>
        <v>2</v>
      </c>
      <c r="AB163" s="2">
        <f>IF(ISNUMBER(SEARCH("Tst",I163)),L163, 0)</f>
        <v>2</v>
      </c>
      <c r="AC163" s="2">
        <f>IF(ISNUMBER(SEARCH("Calc",I163)),L163, 0)</f>
        <v>2</v>
      </c>
      <c r="AG163" s="35"/>
      <c r="AH163" s="35"/>
      <c r="AI163" s="35"/>
    </row>
    <row r="164" spans="2:35" ht="38.25" x14ac:dyDescent="0.2">
      <c r="B164" s="367"/>
      <c r="C164" s="362"/>
      <c r="D164" s="362"/>
      <c r="E164" s="362"/>
      <c r="F164" s="362"/>
      <c r="G164" s="362"/>
      <c r="H164" s="225" t="s">
        <v>202</v>
      </c>
      <c r="I164" s="11" t="s">
        <v>38</v>
      </c>
      <c r="J164" s="11"/>
      <c r="K164" s="11" t="s">
        <v>46</v>
      </c>
      <c r="L164" s="133">
        <f t="shared" si="72"/>
        <v>1</v>
      </c>
      <c r="M164" s="133">
        <f t="shared" si="73"/>
        <v>0</v>
      </c>
      <c r="N164" s="11"/>
      <c r="O164" s="11"/>
      <c r="P164" s="133">
        <f t="shared" si="74"/>
        <v>1</v>
      </c>
      <c r="Q164" s="11">
        <v>2</v>
      </c>
      <c r="R164" s="11"/>
      <c r="S164" s="12" t="s">
        <v>138</v>
      </c>
      <c r="T164" s="12">
        <v>17</v>
      </c>
      <c r="U164" s="11"/>
      <c r="V164" s="376"/>
      <c r="W164" s="181">
        <v>14</v>
      </c>
      <c r="X164" s="138" t="s">
        <v>79</v>
      </c>
      <c r="Y164" s="23" t="s">
        <v>109</v>
      </c>
      <c r="Z164" s="157"/>
      <c r="AG164" s="35"/>
      <c r="AH164" s="35"/>
      <c r="AI164" s="35"/>
    </row>
    <row r="165" spans="2:35" x14ac:dyDescent="0.2">
      <c r="B165" s="367"/>
      <c r="C165" s="362"/>
      <c r="D165" s="362"/>
      <c r="E165" s="362"/>
      <c r="F165" s="362"/>
      <c r="G165" s="362"/>
      <c r="H165" s="225" t="s">
        <v>189</v>
      </c>
      <c r="I165" s="11" t="s">
        <v>32</v>
      </c>
      <c r="J165" s="11"/>
      <c r="K165" s="11" t="s">
        <v>60</v>
      </c>
      <c r="L165" s="133">
        <f t="shared" si="72"/>
        <v>1</v>
      </c>
      <c r="M165" s="133">
        <f t="shared" si="73"/>
        <v>0</v>
      </c>
      <c r="N165" s="11"/>
      <c r="O165" s="11"/>
      <c r="P165" s="133">
        <f t="shared" si="74"/>
        <v>1</v>
      </c>
      <c r="Q165" s="11"/>
      <c r="R165" s="11">
        <v>2</v>
      </c>
      <c r="S165" s="12"/>
      <c r="T165" s="12"/>
      <c r="U165" s="11"/>
      <c r="V165" s="376"/>
      <c r="W165" s="181">
        <v>14</v>
      </c>
      <c r="X165" s="138" t="s">
        <v>79</v>
      </c>
      <c r="Y165" s="23" t="s">
        <v>109</v>
      </c>
      <c r="Z165" s="157"/>
      <c r="AG165" s="35"/>
      <c r="AH165" s="35"/>
      <c r="AI165" s="35"/>
    </row>
    <row r="166" spans="2:35" x14ac:dyDescent="0.2">
      <c r="B166" s="367"/>
      <c r="C166" s="362"/>
      <c r="D166" s="362"/>
      <c r="E166" s="362"/>
      <c r="F166" s="362"/>
      <c r="G166" s="362"/>
      <c r="H166" s="225" t="s">
        <v>189</v>
      </c>
      <c r="I166" s="11" t="s">
        <v>36</v>
      </c>
      <c r="J166" s="11"/>
      <c r="K166" s="11" t="s">
        <v>60</v>
      </c>
      <c r="L166" s="133">
        <f t="shared" si="72"/>
        <v>1</v>
      </c>
      <c r="M166" s="133">
        <f t="shared" si="73"/>
        <v>0</v>
      </c>
      <c r="N166" s="11"/>
      <c r="O166" s="11"/>
      <c r="P166" s="133">
        <f t="shared" si="74"/>
        <v>1</v>
      </c>
      <c r="Q166" s="11"/>
      <c r="R166" s="11">
        <v>2</v>
      </c>
      <c r="S166" s="12"/>
      <c r="T166" s="12"/>
      <c r="U166" s="11"/>
      <c r="V166" s="376"/>
      <c r="W166" s="181">
        <v>14</v>
      </c>
      <c r="X166" s="138" t="s">
        <v>79</v>
      </c>
      <c r="Y166" s="23" t="s">
        <v>109</v>
      </c>
      <c r="Z166" s="157"/>
      <c r="AG166" s="35"/>
      <c r="AH166" s="35"/>
      <c r="AI166" s="35"/>
    </row>
    <row r="167" spans="2:35" ht="13.5" thickBot="1" x14ac:dyDescent="0.25">
      <c r="B167" s="367"/>
      <c r="C167" s="362"/>
      <c r="D167" s="362"/>
      <c r="E167" s="362"/>
      <c r="F167" s="362"/>
      <c r="G167" s="362"/>
      <c r="H167" s="225" t="s">
        <v>189</v>
      </c>
      <c r="I167" s="11" t="s">
        <v>54</v>
      </c>
      <c r="J167" s="11"/>
      <c r="K167" s="11" t="s">
        <v>44</v>
      </c>
      <c r="L167" s="133">
        <f t="shared" si="72"/>
        <v>1</v>
      </c>
      <c r="M167" s="133">
        <f t="shared" si="73"/>
        <v>0</v>
      </c>
      <c r="N167" s="11"/>
      <c r="O167" s="11"/>
      <c r="P167" s="133">
        <f t="shared" si="74"/>
        <v>1</v>
      </c>
      <c r="Q167" s="11"/>
      <c r="R167" s="11">
        <v>2</v>
      </c>
      <c r="S167" s="10"/>
      <c r="T167" s="10"/>
      <c r="U167" s="11"/>
      <c r="V167" s="376"/>
      <c r="W167" s="181">
        <v>14</v>
      </c>
      <c r="X167" s="138" t="s">
        <v>79</v>
      </c>
      <c r="Y167" s="23" t="s">
        <v>109</v>
      </c>
      <c r="Z167" s="157"/>
      <c r="AG167" s="35"/>
      <c r="AH167" s="35"/>
      <c r="AI167" s="35"/>
    </row>
    <row r="168" spans="2:35" ht="12.75" customHeight="1" x14ac:dyDescent="0.2">
      <c r="B168" s="343">
        <v>20</v>
      </c>
      <c r="C168" s="347" t="s">
        <v>64</v>
      </c>
      <c r="D168" s="347" t="s">
        <v>80</v>
      </c>
      <c r="E168" s="347" t="s">
        <v>64</v>
      </c>
      <c r="F168" s="347" t="s">
        <v>97</v>
      </c>
      <c r="G168" s="347" t="s">
        <v>9</v>
      </c>
      <c r="H168" s="368"/>
      <c r="I168" s="363"/>
      <c r="J168" s="365"/>
      <c r="K168" s="197">
        <v>16</v>
      </c>
      <c r="L168" s="277">
        <f t="shared" ref="L168:R168" si="75">SUM(L170:L175)</f>
        <v>10</v>
      </c>
      <c r="M168" s="360">
        <f t="shared" si="75"/>
        <v>8</v>
      </c>
      <c r="N168" s="360">
        <f t="shared" si="75"/>
        <v>2</v>
      </c>
      <c r="O168" s="360">
        <f t="shared" si="75"/>
        <v>6</v>
      </c>
      <c r="P168" s="360">
        <f t="shared" si="75"/>
        <v>2</v>
      </c>
      <c r="Q168" s="360">
        <f t="shared" si="75"/>
        <v>1</v>
      </c>
      <c r="R168" s="360">
        <f t="shared" si="75"/>
        <v>3</v>
      </c>
      <c r="S168" s="27">
        <f>K168-L168</f>
        <v>6</v>
      </c>
      <c r="T168" s="205">
        <f>T169/28</f>
        <v>4</v>
      </c>
      <c r="U168" s="205"/>
      <c r="V168" s="375"/>
      <c r="W168" s="180"/>
      <c r="X168" s="103"/>
      <c r="Y168" s="123"/>
      <c r="Z168" s="246"/>
      <c r="AG168" s="35"/>
      <c r="AH168" s="35"/>
      <c r="AI168" s="35"/>
    </row>
    <row r="169" spans="2:35" ht="13.5" thickBot="1" x14ac:dyDescent="0.25">
      <c r="B169" s="367"/>
      <c r="C169" s="362"/>
      <c r="D169" s="362"/>
      <c r="E169" s="362"/>
      <c r="F169" s="362"/>
      <c r="G169" s="362"/>
      <c r="H169" s="371"/>
      <c r="I169" s="364"/>
      <c r="J169" s="366"/>
      <c r="K169" s="198">
        <v>448</v>
      </c>
      <c r="L169" s="206">
        <f>L168*28</f>
        <v>280</v>
      </c>
      <c r="M169" s="361"/>
      <c r="N169" s="361"/>
      <c r="O169" s="361"/>
      <c r="P169" s="361"/>
      <c r="Q169" s="361"/>
      <c r="R169" s="361"/>
      <c r="S169" s="300">
        <f>K169-L169</f>
        <v>168</v>
      </c>
      <c r="T169" s="26">
        <f>SUM(T170:T174)</f>
        <v>112</v>
      </c>
      <c r="U169" s="9"/>
      <c r="V169" s="376"/>
      <c r="W169" s="181"/>
      <c r="X169" s="119"/>
      <c r="Y169" s="120"/>
      <c r="Z169" s="157"/>
      <c r="AG169" s="35"/>
      <c r="AH169" s="35"/>
      <c r="AI169" s="35"/>
    </row>
    <row r="170" spans="2:35" x14ac:dyDescent="0.2">
      <c r="B170" s="367"/>
      <c r="C170" s="362"/>
      <c r="D170" s="362"/>
      <c r="E170" s="362"/>
      <c r="F170" s="362"/>
      <c r="G170" s="362"/>
      <c r="H170" s="227" t="s">
        <v>232</v>
      </c>
      <c r="I170" s="11" t="s">
        <v>32</v>
      </c>
      <c r="J170" s="11"/>
      <c r="K170" s="11" t="s">
        <v>16</v>
      </c>
      <c r="L170" s="133">
        <f t="shared" ref="L170:L173" si="76">M170+P170</f>
        <v>2</v>
      </c>
      <c r="M170" s="130">
        <f>IF(J170="m",(N170+O170)*2.5*W171/28,(N170+O170)*2*W170/28)</f>
        <v>2</v>
      </c>
      <c r="N170" s="11"/>
      <c r="O170" s="11">
        <v>2</v>
      </c>
      <c r="P170" s="130">
        <f>IF(J170="m",(Q170+R170)*1.5*W171/28,(Q170+R170)*1*W170/28)</f>
        <v>0</v>
      </c>
      <c r="Q170" s="11"/>
      <c r="R170" s="11"/>
      <c r="S170" s="11" t="s">
        <v>27</v>
      </c>
      <c r="T170" s="11">
        <v>10</v>
      </c>
      <c r="U170" s="11"/>
      <c r="V170" s="376"/>
      <c r="W170" s="181">
        <v>14</v>
      </c>
      <c r="X170" s="138" t="s">
        <v>80</v>
      </c>
      <c r="Y170" s="23" t="s">
        <v>109</v>
      </c>
      <c r="Z170" s="157"/>
      <c r="AA170" s="2">
        <f>IF(ISNUMBER(SEARCH("Aut",#REF!)),#REF!, 0)</f>
        <v>0</v>
      </c>
      <c r="AB170" s="2">
        <f>IF(ISNUMBER(SEARCH("Tst",#REF!)),#REF!, 0)</f>
        <v>0</v>
      </c>
      <c r="AC170" s="2">
        <f>IF(ISNUMBER(SEARCH("Calc",#REF!)),#REF!, 0)</f>
        <v>0</v>
      </c>
      <c r="AD170" s="2">
        <f>SUM(AA170:AA175)</f>
        <v>0</v>
      </c>
      <c r="AE170" s="2">
        <f>SUM(AB170:AB175)</f>
        <v>7.5</v>
      </c>
      <c r="AF170" s="2">
        <f>SUM(AC170:AC175)</f>
        <v>0</v>
      </c>
      <c r="AG170" s="35">
        <f>AD170/11</f>
        <v>0</v>
      </c>
      <c r="AH170" s="35">
        <f>AE170/11</f>
        <v>0.68181818181818177</v>
      </c>
      <c r="AI170" s="35">
        <f>AF170/11</f>
        <v>0</v>
      </c>
    </row>
    <row r="171" spans="2:35" x14ac:dyDescent="0.2">
      <c r="B171" s="367"/>
      <c r="C171" s="362"/>
      <c r="D171" s="362"/>
      <c r="E171" s="362"/>
      <c r="F171" s="362"/>
      <c r="G171" s="362"/>
      <c r="H171" s="227" t="s">
        <v>233</v>
      </c>
      <c r="I171" s="11" t="s">
        <v>32</v>
      </c>
      <c r="J171" s="11"/>
      <c r="K171" s="11" t="s">
        <v>46</v>
      </c>
      <c r="L171" s="133">
        <f t="shared" si="76"/>
        <v>2.5</v>
      </c>
      <c r="M171" s="130">
        <f t="shared" ref="M171:M173" si="77">IF(J171="m",(N171+O171)*2.5*W172/28,(N171+O171)*2*W171/28)</f>
        <v>2</v>
      </c>
      <c r="N171" s="11">
        <v>2</v>
      </c>
      <c r="O171" s="11"/>
      <c r="P171" s="130">
        <f t="shared" ref="P171:P173" si="78">IF(J171="m",(Q171+R171)*1.5*W172/28,(Q171+R171)*1*W171/28)</f>
        <v>0.5</v>
      </c>
      <c r="Q171" s="11">
        <v>1</v>
      </c>
      <c r="R171" s="11"/>
      <c r="S171" s="33" t="s">
        <v>28</v>
      </c>
      <c r="T171" s="33">
        <v>10</v>
      </c>
      <c r="U171" s="11"/>
      <c r="V171" s="376"/>
      <c r="W171" s="181">
        <v>14</v>
      </c>
      <c r="X171" s="138" t="s">
        <v>80</v>
      </c>
      <c r="Y171" s="23" t="s">
        <v>109</v>
      </c>
      <c r="Z171" s="325" t="s">
        <v>316</v>
      </c>
      <c r="AA171" s="2">
        <f>IF(ISNUMBER(SEARCH("Aut",I170)),L170, 0)</f>
        <v>0</v>
      </c>
      <c r="AB171" s="2">
        <f>IF(ISNUMBER(SEARCH("Tst",I170)),L170, 0)</f>
        <v>2</v>
      </c>
      <c r="AC171" s="2">
        <f>IF(ISNUMBER(SEARCH("Calc",I170)),L170, 0)</f>
        <v>0</v>
      </c>
      <c r="AG171" s="35"/>
      <c r="AH171" s="35"/>
      <c r="AI171" s="35"/>
    </row>
    <row r="172" spans="2:35" ht="25.5" x14ac:dyDescent="0.2">
      <c r="B172" s="367"/>
      <c r="C172" s="362"/>
      <c r="D172" s="362"/>
      <c r="E172" s="362"/>
      <c r="F172" s="362"/>
      <c r="G172" s="362"/>
      <c r="H172" s="227" t="s">
        <v>234</v>
      </c>
      <c r="I172" s="11" t="s">
        <v>32</v>
      </c>
      <c r="J172" s="11"/>
      <c r="K172" s="11" t="s">
        <v>46</v>
      </c>
      <c r="L172" s="133">
        <f t="shared" si="76"/>
        <v>3</v>
      </c>
      <c r="M172" s="130">
        <f t="shared" si="77"/>
        <v>2</v>
      </c>
      <c r="N172" s="11"/>
      <c r="O172" s="11">
        <v>2</v>
      </c>
      <c r="P172" s="130">
        <f t="shared" si="78"/>
        <v>1</v>
      </c>
      <c r="Q172" s="11"/>
      <c r="R172" s="11">
        <v>2</v>
      </c>
      <c r="S172" s="11" t="s">
        <v>30</v>
      </c>
      <c r="T172" s="11">
        <v>45</v>
      </c>
      <c r="U172" s="11"/>
      <c r="V172" s="376"/>
      <c r="W172" s="181">
        <v>14</v>
      </c>
      <c r="X172" s="138" t="s">
        <v>80</v>
      </c>
      <c r="Y172" s="23" t="s">
        <v>109</v>
      </c>
      <c r="Z172" s="157"/>
      <c r="AA172" s="2">
        <f>IF(ISNUMBER(SEARCH("Aut",I171)),L171, 0)</f>
        <v>0</v>
      </c>
      <c r="AB172" s="2">
        <f>IF(ISNUMBER(SEARCH("Tst",I171)),L171, 0)</f>
        <v>2.5</v>
      </c>
      <c r="AC172" s="2">
        <f>IF(ISNUMBER(SEARCH("Calc",I171)),L171, 0)</f>
        <v>0</v>
      </c>
      <c r="AG172" s="35"/>
      <c r="AH172" s="35"/>
      <c r="AI172" s="35"/>
    </row>
    <row r="173" spans="2:35" ht="25.5" x14ac:dyDescent="0.2">
      <c r="B173" s="367"/>
      <c r="C173" s="362"/>
      <c r="D173" s="362"/>
      <c r="E173" s="362"/>
      <c r="F173" s="362"/>
      <c r="G173" s="362"/>
      <c r="H173" s="225" t="s">
        <v>221</v>
      </c>
      <c r="I173" s="132" t="s">
        <v>32</v>
      </c>
      <c r="J173" s="11"/>
      <c r="K173" s="132" t="s">
        <v>60</v>
      </c>
      <c r="L173" s="133">
        <f t="shared" si="76"/>
        <v>2.5</v>
      </c>
      <c r="M173" s="130">
        <f t="shared" si="77"/>
        <v>2</v>
      </c>
      <c r="N173" s="11"/>
      <c r="O173" s="11">
        <v>2</v>
      </c>
      <c r="P173" s="130">
        <f t="shared" si="78"/>
        <v>0.5</v>
      </c>
      <c r="Q173" s="11"/>
      <c r="R173" s="11">
        <v>1</v>
      </c>
      <c r="S173" s="33" t="s">
        <v>29</v>
      </c>
      <c r="T173" s="11">
        <v>30</v>
      </c>
      <c r="U173" s="9"/>
      <c r="V173" s="376"/>
      <c r="W173" s="181">
        <v>14</v>
      </c>
      <c r="X173" s="138" t="s">
        <v>80</v>
      </c>
      <c r="Y173" s="23" t="s">
        <v>109</v>
      </c>
      <c r="Z173" s="157"/>
      <c r="AA173" s="2">
        <f>IF(ISNUMBER(SEARCH("Aut",I172)),L172, 0)</f>
        <v>0</v>
      </c>
      <c r="AB173" s="2">
        <f>IF(ISNUMBER(SEARCH("Tst",I172)),L172, 0)</f>
        <v>3</v>
      </c>
      <c r="AC173" s="2">
        <f>IF(ISNUMBER(SEARCH("Calc",I172)),L172, 0)</f>
        <v>0</v>
      </c>
      <c r="AG173" s="35"/>
      <c r="AH173" s="35"/>
      <c r="AI173" s="35"/>
    </row>
    <row r="174" spans="2:35" x14ac:dyDescent="0.2">
      <c r="B174" s="367"/>
      <c r="C174" s="362"/>
      <c r="D174" s="362"/>
      <c r="E174" s="362"/>
      <c r="F174" s="362"/>
      <c r="G174" s="362"/>
      <c r="H174" s="261"/>
      <c r="I174" s="262"/>
      <c r="J174" s="262"/>
      <c r="K174" s="9"/>
      <c r="L174" s="263"/>
      <c r="M174" s="264"/>
      <c r="N174" s="9"/>
      <c r="O174" s="9"/>
      <c r="P174" s="263"/>
      <c r="Q174" s="9"/>
      <c r="R174" s="9"/>
      <c r="S174" s="12" t="s">
        <v>138</v>
      </c>
      <c r="T174" s="12">
        <v>17</v>
      </c>
      <c r="U174" s="9"/>
      <c r="V174" s="376"/>
      <c r="W174" s="181">
        <v>14</v>
      </c>
      <c r="X174" s="138" t="s">
        <v>80</v>
      </c>
      <c r="Y174" s="23" t="s">
        <v>109</v>
      </c>
      <c r="Z174" s="157"/>
      <c r="AG174" s="35"/>
      <c r="AH174" s="35"/>
      <c r="AI174" s="35"/>
    </row>
    <row r="175" spans="2:35" ht="13.5" thickBot="1" x14ac:dyDescent="0.25">
      <c r="B175" s="367"/>
      <c r="C175" s="362"/>
      <c r="D175" s="362"/>
      <c r="E175" s="362"/>
      <c r="F175" s="362"/>
      <c r="G175" s="362"/>
      <c r="V175" s="376"/>
      <c r="Z175" s="157"/>
      <c r="AG175" s="35"/>
      <c r="AH175" s="35"/>
      <c r="AI175" s="35"/>
    </row>
    <row r="176" spans="2:35" ht="12.75" customHeight="1" x14ac:dyDescent="0.2">
      <c r="B176" s="343">
        <v>21</v>
      </c>
      <c r="C176" s="347" t="s">
        <v>64</v>
      </c>
      <c r="D176" s="347" t="s">
        <v>81</v>
      </c>
      <c r="E176" s="347" t="s">
        <v>64</v>
      </c>
      <c r="F176" s="347" t="s">
        <v>92</v>
      </c>
      <c r="G176" s="347" t="s">
        <v>9</v>
      </c>
      <c r="H176" s="368"/>
      <c r="I176" s="363"/>
      <c r="J176" s="365"/>
      <c r="K176" s="197">
        <v>16</v>
      </c>
      <c r="L176" s="277">
        <f>SUM(L178:L184)</f>
        <v>11.5</v>
      </c>
      <c r="M176" s="360">
        <f t="shared" ref="M176:Q176" si="79">SUM(M178:M184)</f>
        <v>7</v>
      </c>
      <c r="N176" s="360">
        <f t="shared" si="79"/>
        <v>2</v>
      </c>
      <c r="O176" s="360">
        <f t="shared" si="79"/>
        <v>5</v>
      </c>
      <c r="P176" s="360">
        <f t="shared" si="79"/>
        <v>4.5</v>
      </c>
      <c r="Q176" s="360">
        <f t="shared" si="79"/>
        <v>2</v>
      </c>
      <c r="R176" s="360">
        <f>SUM(R178:R184)</f>
        <v>7</v>
      </c>
      <c r="S176" s="27">
        <f>K176-L176</f>
        <v>4.5</v>
      </c>
      <c r="T176" s="205">
        <f>T177/28</f>
        <v>4</v>
      </c>
      <c r="U176" s="205"/>
      <c r="V176" s="375"/>
      <c r="W176" s="180"/>
      <c r="X176" s="103"/>
      <c r="Y176" s="78"/>
      <c r="Z176" s="246" t="s">
        <v>276</v>
      </c>
      <c r="AG176" s="35"/>
      <c r="AH176" s="35"/>
      <c r="AI176" s="35"/>
    </row>
    <row r="177" spans="2:35" ht="13.5" customHeight="1" thickBot="1" x14ac:dyDescent="0.25">
      <c r="B177" s="344"/>
      <c r="C177" s="348"/>
      <c r="D177" s="348"/>
      <c r="E177" s="362"/>
      <c r="F177" s="362"/>
      <c r="G177" s="362"/>
      <c r="H177" s="371"/>
      <c r="I177" s="364"/>
      <c r="J177" s="366"/>
      <c r="K177" s="198">
        <v>448</v>
      </c>
      <c r="L177" s="206">
        <f>L176*28</f>
        <v>322</v>
      </c>
      <c r="M177" s="361"/>
      <c r="N177" s="361"/>
      <c r="O177" s="361"/>
      <c r="P177" s="361"/>
      <c r="Q177" s="361"/>
      <c r="R177" s="361"/>
      <c r="S177" s="300">
        <f>K177-L177</f>
        <v>126</v>
      </c>
      <c r="T177" s="26">
        <f>SUM(T178:T182)</f>
        <v>112</v>
      </c>
      <c r="U177" s="9"/>
      <c r="V177" s="376"/>
      <c r="W177" s="181"/>
      <c r="X177" s="119"/>
      <c r="Y177" s="79"/>
      <c r="Z177" s="157"/>
      <c r="AG177" s="35"/>
      <c r="AH177" s="35"/>
      <c r="AI177" s="35"/>
    </row>
    <row r="178" spans="2:35" x14ac:dyDescent="0.2">
      <c r="B178" s="344"/>
      <c r="C178" s="348"/>
      <c r="D178" s="348"/>
      <c r="E178" s="362"/>
      <c r="F178" s="362"/>
      <c r="G178" s="362"/>
      <c r="H178" s="225" t="s">
        <v>223</v>
      </c>
      <c r="I178" s="11" t="s">
        <v>32</v>
      </c>
      <c r="J178" s="11"/>
      <c r="K178" s="11" t="s">
        <v>60</v>
      </c>
      <c r="L178" s="133">
        <f>M178+P178</f>
        <v>4</v>
      </c>
      <c r="M178" s="133">
        <f>IF(J178="m",(N178+O178)*2.5*W178/28,(N178+O178)*2*W178/28)</f>
        <v>3</v>
      </c>
      <c r="N178" s="11"/>
      <c r="O178" s="11">
        <v>3</v>
      </c>
      <c r="P178" s="133">
        <f>IF(J178="m",(Q178+R178)*1.5*W178/28,(Q178+R178)*1*W178/28)</f>
        <v>1</v>
      </c>
      <c r="Q178" s="11"/>
      <c r="R178" s="11">
        <v>2</v>
      </c>
      <c r="S178" s="11" t="s">
        <v>27</v>
      </c>
      <c r="T178" s="11">
        <v>10</v>
      </c>
      <c r="U178" s="11"/>
      <c r="V178" s="376"/>
      <c r="W178" s="181">
        <v>14</v>
      </c>
      <c r="X178" s="138" t="s">
        <v>81</v>
      </c>
      <c r="Y178" s="23" t="s">
        <v>109</v>
      </c>
      <c r="Z178" s="157"/>
      <c r="AA178" s="2">
        <f>IF(ISNUMBER(SEARCH("Aut",I178)),L178, 0)</f>
        <v>0</v>
      </c>
      <c r="AB178" s="2">
        <f>IF(ISNUMBER(SEARCH("Tst",I178)),L178, 0)</f>
        <v>4</v>
      </c>
      <c r="AC178" s="2">
        <f>IF(ISNUMBER(SEARCH("Calc",I178)),L178, 0)</f>
        <v>0</v>
      </c>
      <c r="AD178" s="2">
        <f>SUM(AA178:AA184)</f>
        <v>0</v>
      </c>
      <c r="AE178" s="2">
        <f>SUM(AB178:AB184)</f>
        <v>4</v>
      </c>
      <c r="AF178" s="2">
        <f>SUM(AC178:AC184)</f>
        <v>0</v>
      </c>
      <c r="AG178" s="35">
        <f>AD178/11</f>
        <v>0</v>
      </c>
      <c r="AH178" s="35">
        <f>AE178/11</f>
        <v>0.36363636363636365</v>
      </c>
      <c r="AI178" s="35">
        <f>AF178/11</f>
        <v>0</v>
      </c>
    </row>
    <row r="179" spans="2:35" x14ac:dyDescent="0.2">
      <c r="B179" s="344"/>
      <c r="C179" s="348"/>
      <c r="D179" s="348"/>
      <c r="E179" s="362"/>
      <c r="F179" s="362"/>
      <c r="G179" s="362"/>
      <c r="H179" s="227" t="s">
        <v>224</v>
      </c>
      <c r="I179" s="132" t="s">
        <v>32</v>
      </c>
      <c r="J179" s="11"/>
      <c r="K179" s="132" t="s">
        <v>60</v>
      </c>
      <c r="L179" s="133">
        <f t="shared" ref="L179:L183" si="80">M179+P179</f>
        <v>3</v>
      </c>
      <c r="M179" s="133">
        <f t="shared" ref="M179:M183" si="81">IF(J179="m",(N179+O179)*2.5*W179/28,(N179+O179)*2*W179/28)</f>
        <v>2</v>
      </c>
      <c r="N179" s="11"/>
      <c r="O179" s="11">
        <v>2</v>
      </c>
      <c r="P179" s="133">
        <f t="shared" ref="P179:P183" si="82">IF(J179="m",(Q179+R179)*1.5*W179/28,(Q179+R179)*1*W179/28)</f>
        <v>1</v>
      </c>
      <c r="Q179" s="11"/>
      <c r="R179" s="11">
        <v>2</v>
      </c>
      <c r="S179" s="33" t="s">
        <v>28</v>
      </c>
      <c r="T179" s="33">
        <v>10</v>
      </c>
      <c r="U179" s="11"/>
      <c r="V179" s="376"/>
      <c r="W179" s="181">
        <v>14</v>
      </c>
      <c r="X179" s="138" t="s">
        <v>81</v>
      </c>
      <c r="Y179" s="23" t="s">
        <v>109</v>
      </c>
      <c r="Z179" s="157"/>
      <c r="AA179" s="2">
        <f>IF(ISNUMBER(SEARCH("Aut",#REF!)),#REF!, 0)</f>
        <v>0</v>
      </c>
      <c r="AB179" s="2">
        <f>IF(ISNUMBER(SEARCH("Tst",#REF!)),#REF!, 0)</f>
        <v>0</v>
      </c>
      <c r="AC179" s="2">
        <f>IF(ISNUMBER(SEARCH("Calc",#REF!)),#REF!, 0)</f>
        <v>0</v>
      </c>
      <c r="AG179" s="35"/>
      <c r="AH179" s="35"/>
      <c r="AI179" s="35"/>
    </row>
    <row r="180" spans="2:35" ht="25.5" x14ac:dyDescent="0.2">
      <c r="B180" s="344"/>
      <c r="C180" s="348"/>
      <c r="D180" s="348"/>
      <c r="E180" s="362"/>
      <c r="F180" s="362"/>
      <c r="G180" s="362"/>
      <c r="H180" s="338" t="s">
        <v>232</v>
      </c>
      <c r="I180" s="276" t="s">
        <v>32</v>
      </c>
      <c r="J180" s="276"/>
      <c r="K180" s="276" t="s">
        <v>46</v>
      </c>
      <c r="L180" s="149">
        <f t="shared" si="80"/>
        <v>1</v>
      </c>
      <c r="M180" s="149">
        <f t="shared" si="81"/>
        <v>0</v>
      </c>
      <c r="N180" s="276"/>
      <c r="O180" s="276"/>
      <c r="P180" s="149">
        <f t="shared" si="82"/>
        <v>1</v>
      </c>
      <c r="Q180" s="276"/>
      <c r="R180" s="276">
        <v>2</v>
      </c>
      <c r="S180" s="11" t="s">
        <v>30</v>
      </c>
      <c r="T180" s="11">
        <v>45</v>
      </c>
      <c r="U180" s="13"/>
      <c r="V180" s="376"/>
      <c r="W180" s="181">
        <v>14</v>
      </c>
      <c r="X180" s="138" t="s">
        <v>81</v>
      </c>
      <c r="Y180" s="23" t="s">
        <v>109</v>
      </c>
      <c r="Z180" s="157"/>
      <c r="AG180" s="35"/>
      <c r="AH180" s="35"/>
      <c r="AI180" s="35"/>
    </row>
    <row r="181" spans="2:35" ht="25.5" x14ac:dyDescent="0.2">
      <c r="B181" s="344"/>
      <c r="C181" s="348"/>
      <c r="D181" s="348"/>
      <c r="E181" s="362"/>
      <c r="F181" s="362"/>
      <c r="G181" s="362"/>
      <c r="H181" s="227" t="s">
        <v>248</v>
      </c>
      <c r="I181" s="240" t="s">
        <v>32</v>
      </c>
      <c r="J181" s="241"/>
      <c r="K181" s="240" t="s">
        <v>16</v>
      </c>
      <c r="L181" s="133">
        <f t="shared" si="80"/>
        <v>2</v>
      </c>
      <c r="M181" s="133">
        <f t="shared" si="81"/>
        <v>2</v>
      </c>
      <c r="N181" s="241">
        <v>2</v>
      </c>
      <c r="O181" s="241"/>
      <c r="P181" s="133">
        <f t="shared" si="82"/>
        <v>0</v>
      </c>
      <c r="Q181" s="241"/>
      <c r="R181" s="241"/>
      <c r="S181" s="33" t="s">
        <v>29</v>
      </c>
      <c r="T181" s="11">
        <v>30</v>
      </c>
      <c r="U181" s="9"/>
      <c r="V181" s="376"/>
      <c r="W181" s="181">
        <v>14</v>
      </c>
      <c r="X181" s="138" t="s">
        <v>81</v>
      </c>
      <c r="Y181" s="23" t="s">
        <v>109</v>
      </c>
      <c r="Z181" s="157"/>
      <c r="AG181" s="35"/>
      <c r="AH181" s="35"/>
      <c r="AI181" s="35"/>
    </row>
    <row r="182" spans="2:35" x14ac:dyDescent="0.2">
      <c r="B182" s="344"/>
      <c r="C182" s="348"/>
      <c r="D182" s="348"/>
      <c r="E182" s="362"/>
      <c r="F182" s="362"/>
      <c r="G182" s="362"/>
      <c r="H182" s="227" t="s">
        <v>248</v>
      </c>
      <c r="I182" s="240" t="s">
        <v>32</v>
      </c>
      <c r="J182" s="241"/>
      <c r="K182" s="240" t="s">
        <v>46</v>
      </c>
      <c r="L182" s="133">
        <f t="shared" si="80"/>
        <v>1</v>
      </c>
      <c r="M182" s="133">
        <f t="shared" si="81"/>
        <v>0</v>
      </c>
      <c r="N182" s="242"/>
      <c r="O182" s="242"/>
      <c r="P182" s="133">
        <f t="shared" si="82"/>
        <v>1</v>
      </c>
      <c r="Q182" s="241">
        <v>2</v>
      </c>
      <c r="R182" s="241"/>
      <c r="S182" s="12" t="s">
        <v>138</v>
      </c>
      <c r="T182" s="12">
        <v>17</v>
      </c>
      <c r="U182" s="9"/>
      <c r="V182" s="376"/>
      <c r="W182" s="181">
        <v>14</v>
      </c>
      <c r="X182" s="138" t="s">
        <v>81</v>
      </c>
      <c r="Y182" s="23" t="s">
        <v>109</v>
      </c>
      <c r="Z182" s="157"/>
      <c r="AG182" s="35"/>
      <c r="AH182" s="35"/>
      <c r="AI182" s="35"/>
    </row>
    <row r="183" spans="2:35" ht="25.5" x14ac:dyDescent="0.2">
      <c r="B183" s="344"/>
      <c r="C183" s="348"/>
      <c r="D183" s="348"/>
      <c r="E183" s="362"/>
      <c r="F183" s="362"/>
      <c r="G183" s="362"/>
      <c r="H183" s="225" t="s">
        <v>49</v>
      </c>
      <c r="I183" s="11" t="s">
        <v>32</v>
      </c>
      <c r="J183" s="11"/>
      <c r="K183" s="132" t="s">
        <v>53</v>
      </c>
      <c r="L183" s="133">
        <f t="shared" si="80"/>
        <v>0.5</v>
      </c>
      <c r="M183" s="133">
        <f t="shared" si="81"/>
        <v>0</v>
      </c>
      <c r="N183" s="11"/>
      <c r="O183" s="11"/>
      <c r="P183" s="133">
        <f t="shared" si="82"/>
        <v>0.5</v>
      </c>
      <c r="Q183" s="11"/>
      <c r="R183" s="11">
        <v>1</v>
      </c>
      <c r="S183" s="9"/>
      <c r="T183" s="9"/>
      <c r="U183" s="9"/>
      <c r="V183" s="376"/>
      <c r="W183" s="12">
        <v>14</v>
      </c>
      <c r="X183" s="169" t="s">
        <v>81</v>
      </c>
      <c r="Y183" s="23" t="s">
        <v>109</v>
      </c>
      <c r="Z183" s="157"/>
      <c r="AG183" s="35"/>
      <c r="AH183" s="35"/>
      <c r="AI183" s="35"/>
    </row>
    <row r="184" spans="2:35" ht="13.5" thickBot="1" x14ac:dyDescent="0.25">
      <c r="B184" s="344"/>
      <c r="C184" s="348"/>
      <c r="D184" s="348"/>
      <c r="E184" s="362"/>
      <c r="F184" s="362"/>
      <c r="G184" s="362"/>
      <c r="V184" s="376"/>
      <c r="W184" s="181"/>
      <c r="X184" s="138"/>
      <c r="Y184" s="100"/>
      <c r="Z184" s="157"/>
      <c r="AG184" s="35"/>
      <c r="AH184" s="35"/>
      <c r="AI184" s="35"/>
    </row>
    <row r="185" spans="2:35" ht="13.5" customHeight="1" x14ac:dyDescent="0.2">
      <c r="B185" s="343">
        <v>22</v>
      </c>
      <c r="C185" s="347" t="s">
        <v>64</v>
      </c>
      <c r="D185" s="347" t="s">
        <v>102</v>
      </c>
      <c r="E185" s="347" t="s">
        <v>64</v>
      </c>
      <c r="F185" s="347" t="s">
        <v>122</v>
      </c>
      <c r="G185" s="347" t="s">
        <v>9</v>
      </c>
      <c r="H185" s="368"/>
      <c r="I185" s="363"/>
      <c r="J185" s="365"/>
      <c r="K185" s="197">
        <v>16</v>
      </c>
      <c r="L185" s="233">
        <f t="shared" ref="L185:R185" si="83">SUM(L187:L197)</f>
        <v>12</v>
      </c>
      <c r="M185" s="360">
        <f t="shared" si="83"/>
        <v>4</v>
      </c>
      <c r="N185" s="360">
        <f t="shared" si="83"/>
        <v>0</v>
      </c>
      <c r="O185" s="360">
        <f t="shared" si="83"/>
        <v>4</v>
      </c>
      <c r="P185" s="360">
        <f t="shared" si="83"/>
        <v>8</v>
      </c>
      <c r="Q185" s="360">
        <f t="shared" si="83"/>
        <v>0</v>
      </c>
      <c r="R185" s="358">
        <f t="shared" si="83"/>
        <v>16</v>
      </c>
      <c r="S185" s="27">
        <f>K185-L185</f>
        <v>4</v>
      </c>
      <c r="T185" s="205">
        <f>T186/28</f>
        <v>4</v>
      </c>
      <c r="U185" s="205"/>
      <c r="V185" s="375"/>
      <c r="W185" s="180"/>
      <c r="X185" s="103"/>
      <c r="Y185" s="78"/>
      <c r="Z185" s="157"/>
      <c r="AG185" s="35"/>
      <c r="AH185" s="35"/>
      <c r="AI185" s="35"/>
    </row>
    <row r="186" spans="2:35" ht="13.5" customHeight="1" thickBot="1" x14ac:dyDescent="0.25">
      <c r="B186" s="367"/>
      <c r="C186" s="362"/>
      <c r="D186" s="348"/>
      <c r="E186" s="362"/>
      <c r="F186" s="362"/>
      <c r="G186" s="348"/>
      <c r="H186" s="369"/>
      <c r="I186" s="370"/>
      <c r="J186" s="408"/>
      <c r="K186" s="198">
        <v>448</v>
      </c>
      <c r="L186" s="206">
        <f>L185*28</f>
        <v>336</v>
      </c>
      <c r="M186" s="361"/>
      <c r="N186" s="361"/>
      <c r="O186" s="361"/>
      <c r="P186" s="361"/>
      <c r="Q186" s="361"/>
      <c r="R186" s="359"/>
      <c r="S186" s="25">
        <f>K186-L186</f>
        <v>112</v>
      </c>
      <c r="T186" s="26">
        <f>SUM(T187:T197)</f>
        <v>112</v>
      </c>
      <c r="U186" s="9"/>
      <c r="V186" s="376"/>
      <c r="W186" s="181"/>
      <c r="X186" s="118"/>
      <c r="Y186" s="79"/>
      <c r="Z186" s="157"/>
      <c r="AG186" s="35"/>
      <c r="AH186" s="35"/>
      <c r="AI186" s="35"/>
    </row>
    <row r="187" spans="2:35" ht="44.25" customHeight="1" x14ac:dyDescent="0.2">
      <c r="B187" s="367"/>
      <c r="C187" s="362"/>
      <c r="D187" s="348"/>
      <c r="E187" s="362"/>
      <c r="F187" s="362"/>
      <c r="G187" s="348"/>
      <c r="H187" s="225" t="s">
        <v>229</v>
      </c>
      <c r="I187" s="132" t="s">
        <v>304</v>
      </c>
      <c r="J187" s="11"/>
      <c r="K187" s="144" t="s">
        <v>147</v>
      </c>
      <c r="L187" s="130">
        <f t="shared" ref="L187:L197" si="84">M187+P187</f>
        <v>1</v>
      </c>
      <c r="M187" s="130">
        <f t="shared" ref="M187:M197" si="85">IF(J187="m",(N187+O187)*2.5*W187/28,(N187+O187)*2*W187/28)</f>
        <v>1</v>
      </c>
      <c r="N187" s="144"/>
      <c r="O187" s="144">
        <v>1</v>
      </c>
      <c r="P187" s="130">
        <f t="shared" ref="P187:P197" si="86">IF(J187="m",(Q187+R187)*1.5*W187/28,(Q187+R187)*1*W187/28)</f>
        <v>0</v>
      </c>
      <c r="Q187" s="144"/>
      <c r="R187" s="144"/>
      <c r="S187" s="11" t="s">
        <v>27</v>
      </c>
      <c r="T187" s="11">
        <v>10</v>
      </c>
      <c r="U187" s="11"/>
      <c r="V187" s="376"/>
      <c r="W187" s="181">
        <v>14</v>
      </c>
      <c r="X187" s="104" t="s">
        <v>102</v>
      </c>
      <c r="Y187" s="23" t="s">
        <v>109</v>
      </c>
      <c r="Z187" s="325" t="s">
        <v>305</v>
      </c>
      <c r="AA187" s="2">
        <f>IF(ISNUMBER(SEARCH("Aut",I187)),L187, 0)</f>
        <v>1</v>
      </c>
      <c r="AB187" s="2">
        <f>IF(ISNUMBER(SEARCH("Tst",I187)),L187, 0)</f>
        <v>1</v>
      </c>
      <c r="AC187" s="2">
        <f>IF(ISNUMBER(SEARCH("Calc",I187)),L187, 0)</f>
        <v>0</v>
      </c>
      <c r="AD187" s="2">
        <f>SUM(AA187:AA197)</f>
        <v>4</v>
      </c>
      <c r="AE187" s="2">
        <f>SUM(AB187:AB197)</f>
        <v>4</v>
      </c>
      <c r="AF187" s="2">
        <f>SUM(AC187:AC197)</f>
        <v>3</v>
      </c>
      <c r="AG187" s="35">
        <f>AD187/11</f>
        <v>0.36363636363636365</v>
      </c>
      <c r="AH187" s="35">
        <f>AE187/11</f>
        <v>0.36363636363636365</v>
      </c>
      <c r="AI187" s="35">
        <f>AF187/11</f>
        <v>0.27272727272727271</v>
      </c>
    </row>
    <row r="188" spans="2:35" ht="63.75" x14ac:dyDescent="0.2">
      <c r="B188" s="367"/>
      <c r="C188" s="362"/>
      <c r="D188" s="348"/>
      <c r="E188" s="362"/>
      <c r="F188" s="362"/>
      <c r="G188" s="348"/>
      <c r="H188" s="225" t="s">
        <v>214</v>
      </c>
      <c r="I188" s="11" t="s">
        <v>196</v>
      </c>
      <c r="J188" s="11"/>
      <c r="K188" s="11" t="s">
        <v>107</v>
      </c>
      <c r="L188" s="130">
        <f t="shared" si="84"/>
        <v>3</v>
      </c>
      <c r="M188" s="130">
        <f t="shared" si="85"/>
        <v>3</v>
      </c>
      <c r="N188" s="11"/>
      <c r="O188" s="11">
        <v>3</v>
      </c>
      <c r="P188" s="130">
        <f t="shared" si="86"/>
        <v>0</v>
      </c>
      <c r="Q188" s="11"/>
      <c r="R188" s="11"/>
      <c r="S188" s="33" t="s">
        <v>28</v>
      </c>
      <c r="T188" s="33">
        <v>10</v>
      </c>
      <c r="U188" s="11"/>
      <c r="V188" s="376"/>
      <c r="W188" s="181">
        <v>14</v>
      </c>
      <c r="X188" s="104" t="s">
        <v>102</v>
      </c>
      <c r="Y188" s="23" t="s">
        <v>109</v>
      </c>
      <c r="Z188" s="157"/>
      <c r="AA188" s="2">
        <f>IF(ISNUMBER(SEARCH("Aut",I188)),L188, 0)</f>
        <v>3</v>
      </c>
      <c r="AB188" s="2">
        <f>IF(ISNUMBER(SEARCH("Tst",I188)),L188, 0)</f>
        <v>3</v>
      </c>
      <c r="AC188" s="2">
        <f>IF(ISNUMBER(SEARCH("Calc",I188)),L188, 0)</f>
        <v>3</v>
      </c>
      <c r="AG188" s="35"/>
      <c r="AH188" s="35"/>
      <c r="AI188" s="35"/>
    </row>
    <row r="189" spans="2:35" ht="64.5" customHeight="1" x14ac:dyDescent="0.2">
      <c r="B189" s="367"/>
      <c r="C189" s="362"/>
      <c r="D189" s="348"/>
      <c r="E189" s="362"/>
      <c r="F189" s="362"/>
      <c r="G189" s="348"/>
      <c r="H189" s="225" t="s">
        <v>214</v>
      </c>
      <c r="I189" s="11" t="s">
        <v>54</v>
      </c>
      <c r="J189" s="11"/>
      <c r="K189" s="11" t="s">
        <v>40</v>
      </c>
      <c r="L189" s="130">
        <f t="shared" si="84"/>
        <v>0.5</v>
      </c>
      <c r="M189" s="130">
        <f t="shared" si="85"/>
        <v>0</v>
      </c>
      <c r="N189" s="11"/>
      <c r="O189" s="11"/>
      <c r="P189" s="130">
        <f t="shared" si="86"/>
        <v>0.5</v>
      </c>
      <c r="Q189" s="11"/>
      <c r="R189" s="11">
        <v>1</v>
      </c>
      <c r="S189" s="11" t="s">
        <v>30</v>
      </c>
      <c r="T189" s="11">
        <v>45</v>
      </c>
      <c r="U189" s="11"/>
      <c r="V189" s="376"/>
      <c r="W189" s="181">
        <v>14</v>
      </c>
      <c r="X189" s="104" t="s">
        <v>102</v>
      </c>
      <c r="Y189" s="23" t="s">
        <v>109</v>
      </c>
      <c r="Z189" s="157"/>
      <c r="AA189" s="2">
        <f>IF(ISNUMBER(SEARCH("Aut",#REF!)),#REF!, 0)</f>
        <v>0</v>
      </c>
      <c r="AB189" s="2">
        <f>IF(ISNUMBER(SEARCH("Tst",#REF!)),#REF!, 0)</f>
        <v>0</v>
      </c>
      <c r="AC189" s="2">
        <f>IF(ISNUMBER(SEARCH("Calc",#REF!)),#REF!, 0)</f>
        <v>0</v>
      </c>
      <c r="AG189" s="35"/>
      <c r="AH189" s="35"/>
      <c r="AI189" s="35"/>
    </row>
    <row r="190" spans="2:35" ht="51" x14ac:dyDescent="0.2">
      <c r="B190" s="367"/>
      <c r="C190" s="362"/>
      <c r="D190" s="348"/>
      <c r="E190" s="362"/>
      <c r="F190" s="362"/>
      <c r="G190" s="348"/>
      <c r="H190" s="225" t="s">
        <v>230</v>
      </c>
      <c r="I190" s="132" t="s">
        <v>36</v>
      </c>
      <c r="J190" s="11"/>
      <c r="K190" s="132" t="s">
        <v>47</v>
      </c>
      <c r="L190" s="130">
        <f t="shared" si="84"/>
        <v>2</v>
      </c>
      <c r="M190" s="130">
        <f t="shared" si="85"/>
        <v>0</v>
      </c>
      <c r="N190" s="132"/>
      <c r="O190" s="132"/>
      <c r="P190" s="130">
        <f t="shared" si="86"/>
        <v>2</v>
      </c>
      <c r="Q190" s="132"/>
      <c r="R190" s="132">
        <v>4</v>
      </c>
      <c r="S190" s="33" t="s">
        <v>29</v>
      </c>
      <c r="T190" s="11">
        <v>30</v>
      </c>
      <c r="U190" s="11"/>
      <c r="V190" s="376"/>
      <c r="W190" s="181">
        <v>14</v>
      </c>
      <c r="X190" s="104" t="s">
        <v>102</v>
      </c>
      <c r="Y190" s="23" t="s">
        <v>109</v>
      </c>
      <c r="Z190" s="157"/>
      <c r="AA190" s="2">
        <f>IF(ISNUMBER(SEARCH("Aut",#REF!)),#REF!, 0)</f>
        <v>0</v>
      </c>
      <c r="AB190" s="2">
        <f>IF(ISNUMBER(SEARCH("Tst",#REF!)),#REF!, 0)</f>
        <v>0</v>
      </c>
      <c r="AC190" s="2">
        <f>IF(ISNUMBER(SEARCH("Calc",#REF!)),#REF!, 0)</f>
        <v>0</v>
      </c>
      <c r="AG190" s="35"/>
      <c r="AH190" s="35"/>
      <c r="AI190" s="35"/>
    </row>
    <row r="191" spans="2:35" ht="45.75" customHeight="1" x14ac:dyDescent="0.2">
      <c r="B191" s="367"/>
      <c r="C191" s="362"/>
      <c r="D191" s="348"/>
      <c r="E191" s="362"/>
      <c r="F191" s="362"/>
      <c r="G191" s="348"/>
      <c r="H191" s="225" t="s">
        <v>229</v>
      </c>
      <c r="I191" s="132" t="s">
        <v>32</v>
      </c>
      <c r="J191" s="11"/>
      <c r="K191" s="132" t="s">
        <v>40</v>
      </c>
      <c r="L191" s="130">
        <f t="shared" si="84"/>
        <v>1</v>
      </c>
      <c r="M191" s="130">
        <f t="shared" si="85"/>
        <v>0</v>
      </c>
      <c r="N191" s="132"/>
      <c r="O191" s="132"/>
      <c r="P191" s="130">
        <f t="shared" si="86"/>
        <v>1</v>
      </c>
      <c r="Q191" s="132"/>
      <c r="R191" s="132">
        <v>2</v>
      </c>
      <c r="S191" s="12" t="s">
        <v>138</v>
      </c>
      <c r="T191" s="12">
        <v>17</v>
      </c>
      <c r="U191" s="11"/>
      <c r="V191" s="376"/>
      <c r="W191" s="181">
        <v>14</v>
      </c>
      <c r="X191" s="104" t="s">
        <v>102</v>
      </c>
      <c r="Y191" s="23" t="s">
        <v>109</v>
      </c>
      <c r="Z191" s="157"/>
      <c r="AG191" s="35"/>
      <c r="AH191" s="35"/>
      <c r="AI191" s="35"/>
    </row>
    <row r="192" spans="2:35" ht="63.75" x14ac:dyDescent="0.2">
      <c r="B192" s="367"/>
      <c r="C192" s="362"/>
      <c r="D192" s="348"/>
      <c r="E192" s="362"/>
      <c r="F192" s="362"/>
      <c r="G192" s="348"/>
      <c r="H192" s="225" t="s">
        <v>214</v>
      </c>
      <c r="I192" s="144" t="s">
        <v>36</v>
      </c>
      <c r="J192" s="131"/>
      <c r="K192" s="144" t="s">
        <v>40</v>
      </c>
      <c r="L192" s="130">
        <f t="shared" si="84"/>
        <v>1</v>
      </c>
      <c r="M192" s="130">
        <f t="shared" si="85"/>
        <v>0</v>
      </c>
      <c r="N192" s="11"/>
      <c r="O192" s="11"/>
      <c r="P192" s="130">
        <f t="shared" si="86"/>
        <v>1</v>
      </c>
      <c r="Q192" s="144"/>
      <c r="R192" s="144">
        <v>2</v>
      </c>
      <c r="S192" s="11"/>
      <c r="T192" s="11"/>
      <c r="U192" s="11"/>
      <c r="V192" s="376"/>
      <c r="W192" s="181">
        <v>14</v>
      </c>
      <c r="X192" s="104" t="s">
        <v>102</v>
      </c>
      <c r="Y192" s="23" t="s">
        <v>109</v>
      </c>
      <c r="Z192" s="157"/>
      <c r="AA192" s="2">
        <f>IF(ISNUMBER(SEARCH("Aut",#REF!)),#REF!, 0)</f>
        <v>0</v>
      </c>
      <c r="AB192" s="2">
        <f>IF(ISNUMBER(SEARCH("Tst",#REF!)),#REF!, 0)</f>
        <v>0</v>
      </c>
      <c r="AC192" s="2">
        <f>IF(ISNUMBER(SEARCH("Calc",#REF!)),#REF!, 0)</f>
        <v>0</v>
      </c>
      <c r="AG192" s="35"/>
      <c r="AH192" s="35"/>
      <c r="AI192" s="35"/>
    </row>
    <row r="193" spans="2:35" ht="51" x14ac:dyDescent="0.2">
      <c r="B193" s="367"/>
      <c r="C193" s="362"/>
      <c r="D193" s="348"/>
      <c r="E193" s="362"/>
      <c r="F193" s="362"/>
      <c r="G193" s="348"/>
      <c r="H193" s="225" t="s">
        <v>230</v>
      </c>
      <c r="I193" s="132" t="s">
        <v>32</v>
      </c>
      <c r="J193" s="11"/>
      <c r="K193" s="132" t="s">
        <v>40</v>
      </c>
      <c r="L193" s="130">
        <f t="shared" si="84"/>
        <v>0.5</v>
      </c>
      <c r="M193" s="130">
        <f t="shared" si="85"/>
        <v>0</v>
      </c>
      <c r="N193" s="11"/>
      <c r="O193" s="11"/>
      <c r="P193" s="130">
        <f t="shared" si="86"/>
        <v>0.5</v>
      </c>
      <c r="Q193" s="11"/>
      <c r="R193" s="11">
        <v>1</v>
      </c>
      <c r="S193" s="11"/>
      <c r="T193" s="11"/>
      <c r="U193" s="11"/>
      <c r="V193" s="376"/>
      <c r="W193" s="181">
        <v>14</v>
      </c>
      <c r="X193" s="104" t="s">
        <v>102</v>
      </c>
      <c r="Y193" s="23" t="s">
        <v>109</v>
      </c>
      <c r="Z193" s="157"/>
      <c r="AG193" s="35"/>
      <c r="AH193" s="35"/>
      <c r="AI193" s="35"/>
    </row>
    <row r="194" spans="2:35" ht="63.75" x14ac:dyDescent="0.2">
      <c r="B194" s="367"/>
      <c r="C194" s="362"/>
      <c r="D194" s="348"/>
      <c r="E194" s="362"/>
      <c r="F194" s="362"/>
      <c r="G194" s="348"/>
      <c r="H194" s="225" t="s">
        <v>214</v>
      </c>
      <c r="I194" s="144" t="s">
        <v>36</v>
      </c>
      <c r="J194" s="131"/>
      <c r="K194" s="144" t="s">
        <v>40</v>
      </c>
      <c r="L194" s="130">
        <f t="shared" si="84"/>
        <v>1</v>
      </c>
      <c r="M194" s="130">
        <f t="shared" si="85"/>
        <v>0</v>
      </c>
      <c r="N194" s="11"/>
      <c r="O194" s="11"/>
      <c r="P194" s="130">
        <f t="shared" si="86"/>
        <v>1</v>
      </c>
      <c r="Q194" s="144"/>
      <c r="R194" s="144">
        <v>2</v>
      </c>
      <c r="S194" s="11"/>
      <c r="T194" s="11"/>
      <c r="U194" s="11"/>
      <c r="V194" s="376"/>
      <c r="W194" s="181">
        <v>14</v>
      </c>
      <c r="X194" s="104" t="s">
        <v>102</v>
      </c>
      <c r="Y194" s="23" t="s">
        <v>109</v>
      </c>
      <c r="Z194" s="157"/>
      <c r="AG194" s="35"/>
      <c r="AH194" s="35"/>
      <c r="AI194" s="35"/>
    </row>
    <row r="195" spans="2:35" ht="63.75" x14ac:dyDescent="0.2">
      <c r="B195" s="367"/>
      <c r="C195" s="362"/>
      <c r="D195" s="348"/>
      <c r="E195" s="362"/>
      <c r="F195" s="362"/>
      <c r="G195" s="348"/>
      <c r="H195" s="225" t="s">
        <v>214</v>
      </c>
      <c r="I195" s="11" t="s">
        <v>38</v>
      </c>
      <c r="J195" s="11"/>
      <c r="K195" s="11" t="s">
        <v>40</v>
      </c>
      <c r="L195" s="130">
        <f t="shared" si="84"/>
        <v>1</v>
      </c>
      <c r="M195" s="130">
        <f t="shared" si="85"/>
        <v>0</v>
      </c>
      <c r="N195" s="11"/>
      <c r="O195" s="11"/>
      <c r="P195" s="130">
        <f t="shared" si="86"/>
        <v>1</v>
      </c>
      <c r="Q195" s="11"/>
      <c r="R195" s="11">
        <v>2</v>
      </c>
      <c r="S195" s="11"/>
      <c r="T195" s="11"/>
      <c r="U195" s="11"/>
      <c r="V195" s="376"/>
      <c r="W195" s="181">
        <v>14</v>
      </c>
      <c r="X195" s="104" t="s">
        <v>102</v>
      </c>
      <c r="Y195" s="23" t="s">
        <v>109</v>
      </c>
      <c r="Z195" s="157"/>
      <c r="AG195" s="35"/>
      <c r="AH195" s="35"/>
      <c r="AI195" s="35"/>
    </row>
    <row r="196" spans="2:35" ht="63.75" x14ac:dyDescent="0.2">
      <c r="B196" s="367"/>
      <c r="C196" s="362"/>
      <c r="D196" s="348"/>
      <c r="E196" s="362"/>
      <c r="F196" s="362"/>
      <c r="G196" s="348"/>
      <c r="H196" s="225" t="s">
        <v>214</v>
      </c>
      <c r="I196" s="11" t="s">
        <v>54</v>
      </c>
      <c r="J196" s="11"/>
      <c r="K196" s="11" t="s">
        <v>40</v>
      </c>
      <c r="L196" s="130">
        <f t="shared" si="84"/>
        <v>0.5</v>
      </c>
      <c r="M196" s="130">
        <f t="shared" si="85"/>
        <v>0</v>
      </c>
      <c r="N196" s="11"/>
      <c r="O196" s="11"/>
      <c r="P196" s="130">
        <f t="shared" si="86"/>
        <v>0.5</v>
      </c>
      <c r="Q196" s="11"/>
      <c r="R196" s="11">
        <v>1</v>
      </c>
      <c r="S196" s="13"/>
      <c r="T196" s="13"/>
      <c r="U196" s="13"/>
      <c r="V196" s="376"/>
      <c r="W196" s="181">
        <v>14</v>
      </c>
      <c r="X196" s="104" t="s">
        <v>102</v>
      </c>
      <c r="Y196" s="23" t="s">
        <v>109</v>
      </c>
      <c r="Z196" s="157"/>
      <c r="AG196" s="35"/>
      <c r="AH196" s="35"/>
      <c r="AI196" s="35"/>
    </row>
    <row r="197" spans="2:35" ht="64.5" thickBot="1" x14ac:dyDescent="0.25">
      <c r="B197" s="432"/>
      <c r="C197" s="372"/>
      <c r="D197" s="355"/>
      <c r="E197" s="372"/>
      <c r="F197" s="372"/>
      <c r="G197" s="355"/>
      <c r="H197" s="225" t="s">
        <v>214</v>
      </c>
      <c r="I197" s="11" t="s">
        <v>59</v>
      </c>
      <c r="J197" s="11"/>
      <c r="K197" s="11" t="s">
        <v>40</v>
      </c>
      <c r="L197" s="130">
        <f t="shared" si="84"/>
        <v>0.5</v>
      </c>
      <c r="M197" s="130">
        <f t="shared" si="85"/>
        <v>0</v>
      </c>
      <c r="N197" s="11"/>
      <c r="O197" s="11"/>
      <c r="P197" s="130">
        <f t="shared" si="86"/>
        <v>0.5</v>
      </c>
      <c r="Q197" s="11"/>
      <c r="R197" s="11">
        <v>1</v>
      </c>
      <c r="S197" s="24"/>
      <c r="T197" s="24"/>
      <c r="U197" s="24"/>
      <c r="V197" s="377"/>
      <c r="W197" s="107">
        <v>14</v>
      </c>
      <c r="X197" s="118" t="s">
        <v>102</v>
      </c>
      <c r="Y197" s="23" t="s">
        <v>109</v>
      </c>
      <c r="Z197" s="157"/>
      <c r="AA197" s="2">
        <f>IF(ISNUMBER(SEARCH("Aut",#REF!)),#REF!, 0)</f>
        <v>0</v>
      </c>
      <c r="AB197" s="2">
        <f>IF(ISNUMBER(SEARCH("Tst",#REF!)),#REF!, 0)</f>
        <v>0</v>
      </c>
      <c r="AC197" s="2">
        <f>IF(ISNUMBER(SEARCH("Calc",#REF!)),#REF!, 0)</f>
        <v>0</v>
      </c>
      <c r="AG197" s="35"/>
      <c r="AH197" s="35"/>
      <c r="AI197" s="35"/>
    </row>
    <row r="198" spans="2:35" ht="12.75" customHeight="1" x14ac:dyDescent="0.2">
      <c r="B198" s="343">
        <v>23</v>
      </c>
      <c r="C198" s="347" t="s">
        <v>64</v>
      </c>
      <c r="D198" s="347" t="s">
        <v>55</v>
      </c>
      <c r="E198" s="347" t="s">
        <v>64</v>
      </c>
      <c r="F198" s="347" t="s">
        <v>121</v>
      </c>
      <c r="G198" s="347" t="s">
        <v>9</v>
      </c>
      <c r="H198" s="368"/>
      <c r="I198" s="363"/>
      <c r="J198" s="365"/>
      <c r="K198" s="197">
        <v>16</v>
      </c>
      <c r="L198" s="233">
        <f t="shared" ref="L198:R198" si="87">SUM(L200:L205)</f>
        <v>12</v>
      </c>
      <c r="M198" s="358">
        <f t="shared" si="87"/>
        <v>4</v>
      </c>
      <c r="N198" s="358">
        <f t="shared" si="87"/>
        <v>2</v>
      </c>
      <c r="O198" s="358">
        <f t="shared" si="87"/>
        <v>2</v>
      </c>
      <c r="P198" s="358">
        <f t="shared" si="87"/>
        <v>8</v>
      </c>
      <c r="Q198" s="358">
        <f t="shared" si="87"/>
        <v>12</v>
      </c>
      <c r="R198" s="358">
        <f t="shared" si="87"/>
        <v>4</v>
      </c>
      <c r="S198" s="27">
        <f>K198-L198</f>
        <v>4</v>
      </c>
      <c r="T198" s="205">
        <f>T199/28</f>
        <v>4</v>
      </c>
      <c r="U198" s="205"/>
      <c r="V198" s="375"/>
      <c r="W198" s="180"/>
      <c r="X198" s="136"/>
      <c r="Y198" s="78"/>
      <c r="Z198" s="157"/>
      <c r="AG198" s="35"/>
      <c r="AH198" s="35"/>
      <c r="AI198" s="35"/>
    </row>
    <row r="199" spans="2:35" ht="13.5" customHeight="1" thickBot="1" x14ac:dyDescent="0.25">
      <c r="B199" s="367"/>
      <c r="C199" s="362"/>
      <c r="D199" s="362"/>
      <c r="E199" s="362"/>
      <c r="F199" s="362"/>
      <c r="G199" s="348"/>
      <c r="H199" s="371"/>
      <c r="I199" s="364"/>
      <c r="J199" s="366"/>
      <c r="K199" s="198">
        <v>448</v>
      </c>
      <c r="L199" s="206">
        <f>L198*28</f>
        <v>336</v>
      </c>
      <c r="M199" s="359"/>
      <c r="N199" s="359"/>
      <c r="O199" s="359"/>
      <c r="P199" s="359"/>
      <c r="Q199" s="359"/>
      <c r="R199" s="359"/>
      <c r="S199" s="304">
        <f>K199-L199</f>
        <v>112</v>
      </c>
      <c r="T199" s="26">
        <f>SUM(T200:T205)</f>
        <v>112</v>
      </c>
      <c r="U199" s="9"/>
      <c r="V199" s="376"/>
      <c r="W199" s="181"/>
      <c r="X199" s="137"/>
      <c r="Y199" s="79"/>
      <c r="Z199" s="157"/>
      <c r="AG199" s="35"/>
      <c r="AH199" s="35"/>
      <c r="AI199" s="35"/>
    </row>
    <row r="200" spans="2:35" ht="38.25" x14ac:dyDescent="0.2">
      <c r="B200" s="367"/>
      <c r="C200" s="362"/>
      <c r="D200" s="362"/>
      <c r="E200" s="362"/>
      <c r="F200" s="362"/>
      <c r="G200" s="348"/>
      <c r="H200" s="225" t="s">
        <v>187</v>
      </c>
      <c r="I200" s="11" t="s">
        <v>57</v>
      </c>
      <c r="J200" s="11"/>
      <c r="K200" s="11" t="s">
        <v>86</v>
      </c>
      <c r="L200" s="130">
        <f t="shared" ref="L200:L205" si="88">M200+P200</f>
        <v>2</v>
      </c>
      <c r="M200" s="130">
        <f t="shared" ref="M200:M205" si="89">IF(J200="m",(N200+O200)*2.5*W200/28,(N200+O200)*2*W200/28)</f>
        <v>2</v>
      </c>
      <c r="N200" s="11">
        <v>2</v>
      </c>
      <c r="O200" s="11"/>
      <c r="P200" s="130">
        <f t="shared" ref="P200:P205" si="90">IF(J200="m",(Q200+R200)*1.5*W200/28,(Q200+R200)*1*W200/28)</f>
        <v>0</v>
      </c>
      <c r="Q200" s="11"/>
      <c r="R200" s="11"/>
      <c r="S200" s="11" t="s">
        <v>27</v>
      </c>
      <c r="T200" s="11">
        <v>10</v>
      </c>
      <c r="U200" s="11"/>
      <c r="V200" s="376"/>
      <c r="W200" s="181">
        <v>14</v>
      </c>
      <c r="X200" s="138" t="s">
        <v>55</v>
      </c>
      <c r="Y200" s="23" t="s">
        <v>109</v>
      </c>
      <c r="Z200" s="157"/>
      <c r="AA200" s="2">
        <f t="shared" ref="AA200:AA205" si="91">IF(ISNUMBER(SEARCH("Aut",I200)),L200, 0)</f>
        <v>2</v>
      </c>
      <c r="AB200" s="2">
        <f t="shared" ref="AB200:AB205" si="92">IF(ISNUMBER(SEARCH("Tst",I200)),L200, 0)</f>
        <v>2</v>
      </c>
      <c r="AC200" s="2">
        <f t="shared" ref="AC200:AC205" si="93">IF(ISNUMBER(SEARCH("Calc",I200)),L200, 0)</f>
        <v>2</v>
      </c>
      <c r="AD200" s="2">
        <f>SUM(AA200:AA205)</f>
        <v>4</v>
      </c>
      <c r="AE200" s="2">
        <f>SUM(AB200:AB205)</f>
        <v>2</v>
      </c>
      <c r="AF200" s="2">
        <f>SUM(AC200:AC205)</f>
        <v>6</v>
      </c>
      <c r="AG200" s="35">
        <f>AD200/11</f>
        <v>0.36363636363636365</v>
      </c>
      <c r="AH200" s="35">
        <f>AE200/11</f>
        <v>0.18181818181818182</v>
      </c>
      <c r="AI200" s="35">
        <f>AF200/11</f>
        <v>0.54545454545454541</v>
      </c>
    </row>
    <row r="201" spans="2:35" ht="25.5" x14ac:dyDescent="0.2">
      <c r="B201" s="367"/>
      <c r="C201" s="362"/>
      <c r="D201" s="362"/>
      <c r="E201" s="362"/>
      <c r="F201" s="362"/>
      <c r="G201" s="348"/>
      <c r="H201" s="225" t="s">
        <v>174</v>
      </c>
      <c r="I201" s="11" t="s">
        <v>56</v>
      </c>
      <c r="J201" s="11"/>
      <c r="K201" s="11" t="s">
        <v>85</v>
      </c>
      <c r="L201" s="130">
        <f t="shared" si="88"/>
        <v>2</v>
      </c>
      <c r="M201" s="130">
        <f t="shared" si="89"/>
        <v>2</v>
      </c>
      <c r="N201" s="11"/>
      <c r="O201" s="11">
        <v>2</v>
      </c>
      <c r="P201" s="130">
        <f t="shared" si="90"/>
        <v>0</v>
      </c>
      <c r="Q201" s="11"/>
      <c r="R201" s="11"/>
      <c r="S201" s="33" t="s">
        <v>28</v>
      </c>
      <c r="T201" s="33">
        <v>10</v>
      </c>
      <c r="U201" s="11"/>
      <c r="V201" s="376"/>
      <c r="W201" s="181">
        <v>14</v>
      </c>
      <c r="X201" s="138" t="s">
        <v>55</v>
      </c>
      <c r="Y201" s="23" t="s">
        <v>109</v>
      </c>
      <c r="Z201" s="157"/>
      <c r="AA201" s="2">
        <f t="shared" si="91"/>
        <v>2</v>
      </c>
      <c r="AB201" s="2">
        <f t="shared" si="92"/>
        <v>0</v>
      </c>
      <c r="AC201" s="2">
        <f t="shared" si="93"/>
        <v>2</v>
      </c>
      <c r="AG201" s="35"/>
      <c r="AH201" s="35"/>
      <c r="AI201" s="35"/>
    </row>
    <row r="202" spans="2:35" ht="25.5" x14ac:dyDescent="0.2">
      <c r="B202" s="367"/>
      <c r="C202" s="362"/>
      <c r="D202" s="362"/>
      <c r="E202" s="362"/>
      <c r="F202" s="362"/>
      <c r="G202" s="348"/>
      <c r="H202" s="225" t="s">
        <v>174</v>
      </c>
      <c r="I202" s="11" t="s">
        <v>38</v>
      </c>
      <c r="J202" s="11"/>
      <c r="K202" s="11" t="s">
        <v>45</v>
      </c>
      <c r="L202" s="130">
        <f t="shared" si="88"/>
        <v>2</v>
      </c>
      <c r="M202" s="130">
        <f t="shared" si="89"/>
        <v>0</v>
      </c>
      <c r="N202" s="11"/>
      <c r="O202" s="11"/>
      <c r="P202" s="130">
        <f t="shared" si="90"/>
        <v>2</v>
      </c>
      <c r="Q202" s="170"/>
      <c r="R202" s="170">
        <v>4</v>
      </c>
      <c r="S202" s="11" t="s">
        <v>30</v>
      </c>
      <c r="T202" s="11">
        <v>45</v>
      </c>
      <c r="U202" s="11"/>
      <c r="V202" s="376"/>
      <c r="W202" s="181">
        <v>14</v>
      </c>
      <c r="X202" s="138" t="s">
        <v>55</v>
      </c>
      <c r="Y202" s="23" t="s">
        <v>109</v>
      </c>
      <c r="Z202" s="157"/>
      <c r="AA202" s="2">
        <f t="shared" si="91"/>
        <v>0</v>
      </c>
      <c r="AB202" s="2">
        <f t="shared" si="92"/>
        <v>0</v>
      </c>
      <c r="AC202" s="2">
        <f t="shared" si="93"/>
        <v>2</v>
      </c>
      <c r="AG202" s="35"/>
      <c r="AH202" s="35"/>
      <c r="AI202" s="35"/>
    </row>
    <row r="203" spans="2:35" ht="38.25" x14ac:dyDescent="0.2">
      <c r="B203" s="367"/>
      <c r="C203" s="362"/>
      <c r="D203" s="362"/>
      <c r="E203" s="362"/>
      <c r="F203" s="362"/>
      <c r="G203" s="348"/>
      <c r="H203" s="225" t="s">
        <v>188</v>
      </c>
      <c r="I203" s="11" t="s">
        <v>38</v>
      </c>
      <c r="J203" s="11"/>
      <c r="K203" s="11" t="s">
        <v>44</v>
      </c>
      <c r="L203" s="130">
        <f t="shared" si="88"/>
        <v>1</v>
      </c>
      <c r="M203" s="130">
        <f t="shared" si="89"/>
        <v>0</v>
      </c>
      <c r="N203" s="11"/>
      <c r="O203" s="11"/>
      <c r="P203" s="130">
        <f t="shared" si="90"/>
        <v>1</v>
      </c>
      <c r="Q203" s="11">
        <v>2</v>
      </c>
      <c r="R203" s="11"/>
      <c r="S203" s="33" t="s">
        <v>29</v>
      </c>
      <c r="T203" s="11">
        <v>30</v>
      </c>
      <c r="U203" s="11"/>
      <c r="V203" s="376"/>
      <c r="W203" s="181">
        <v>14</v>
      </c>
      <c r="X203" s="138" t="s">
        <v>55</v>
      </c>
      <c r="Y203" s="23" t="s">
        <v>109</v>
      </c>
      <c r="Z203" s="157"/>
      <c r="AG203" s="35"/>
      <c r="AH203" s="35"/>
      <c r="AI203" s="35"/>
    </row>
    <row r="204" spans="2:35" ht="38.25" x14ac:dyDescent="0.2">
      <c r="B204" s="367"/>
      <c r="C204" s="362"/>
      <c r="D204" s="362"/>
      <c r="E204" s="362"/>
      <c r="F204" s="362"/>
      <c r="G204" s="348"/>
      <c r="H204" s="332" t="s">
        <v>187</v>
      </c>
      <c r="I204" s="11" t="s">
        <v>38</v>
      </c>
      <c r="J204" s="11"/>
      <c r="K204" s="11" t="s">
        <v>60</v>
      </c>
      <c r="L204" s="130">
        <f t="shared" si="88"/>
        <v>1</v>
      </c>
      <c r="M204" s="130">
        <f t="shared" si="89"/>
        <v>0</v>
      </c>
      <c r="N204" s="11"/>
      <c r="O204" s="11"/>
      <c r="P204" s="130">
        <f t="shared" si="90"/>
        <v>1</v>
      </c>
      <c r="Q204" s="11">
        <v>2</v>
      </c>
      <c r="R204" s="132"/>
      <c r="S204" s="12" t="s">
        <v>138</v>
      </c>
      <c r="T204" s="12">
        <v>17</v>
      </c>
      <c r="U204" s="11"/>
      <c r="V204" s="376"/>
      <c r="W204" s="181">
        <v>14</v>
      </c>
      <c r="X204" s="138" t="s">
        <v>55</v>
      </c>
      <c r="Y204" s="23" t="s">
        <v>109</v>
      </c>
      <c r="Z204" s="325" t="s">
        <v>299</v>
      </c>
      <c r="AG204" s="35"/>
      <c r="AH204" s="35"/>
      <c r="AI204" s="35"/>
    </row>
    <row r="205" spans="2:35" ht="39" thickBot="1" x14ac:dyDescent="0.25">
      <c r="B205" s="367"/>
      <c r="C205" s="362"/>
      <c r="D205" s="362"/>
      <c r="E205" s="362"/>
      <c r="F205" s="362"/>
      <c r="G205" s="348"/>
      <c r="H205" s="225" t="s">
        <v>187</v>
      </c>
      <c r="I205" s="132" t="s">
        <v>78</v>
      </c>
      <c r="J205" s="11"/>
      <c r="K205" s="11" t="s">
        <v>243</v>
      </c>
      <c r="L205" s="130">
        <f t="shared" si="88"/>
        <v>4</v>
      </c>
      <c r="M205" s="130">
        <f t="shared" si="89"/>
        <v>0</v>
      </c>
      <c r="N205" s="11"/>
      <c r="O205" s="11"/>
      <c r="P205" s="130">
        <f t="shared" si="90"/>
        <v>4</v>
      </c>
      <c r="Q205" s="12">
        <v>8</v>
      </c>
      <c r="R205" s="12"/>
      <c r="S205" s="9"/>
      <c r="U205" s="11"/>
      <c r="V205" s="376"/>
      <c r="W205" s="181">
        <v>14</v>
      </c>
      <c r="X205" s="138" t="s">
        <v>55</v>
      </c>
      <c r="Y205" s="23" t="s">
        <v>109</v>
      </c>
      <c r="Z205" s="157"/>
      <c r="AA205" s="2">
        <f t="shared" si="91"/>
        <v>0</v>
      </c>
      <c r="AB205" s="2">
        <f t="shared" si="92"/>
        <v>0</v>
      </c>
      <c r="AC205" s="2">
        <f t="shared" si="93"/>
        <v>0</v>
      </c>
      <c r="AG205" s="35"/>
      <c r="AH205" s="35"/>
      <c r="AI205" s="35"/>
    </row>
    <row r="206" spans="2:35" ht="12.75" customHeight="1" x14ac:dyDescent="0.2">
      <c r="B206" s="343">
        <v>24</v>
      </c>
      <c r="C206" s="347" t="s">
        <v>64</v>
      </c>
      <c r="D206" s="347" t="s">
        <v>134</v>
      </c>
      <c r="E206" s="347" t="s">
        <v>64</v>
      </c>
      <c r="F206" s="347" t="s">
        <v>121</v>
      </c>
      <c r="G206" s="347" t="s">
        <v>9</v>
      </c>
      <c r="H206" s="368"/>
      <c r="I206" s="363"/>
      <c r="J206" s="365"/>
      <c r="K206" s="197">
        <v>16</v>
      </c>
      <c r="L206" s="233">
        <f t="shared" ref="L206:R206" si="94">SUM(L208:L218)</f>
        <v>12</v>
      </c>
      <c r="M206" s="360">
        <f t="shared" si="94"/>
        <v>2</v>
      </c>
      <c r="N206" s="360">
        <f t="shared" si="94"/>
        <v>0</v>
      </c>
      <c r="O206" s="360">
        <f t="shared" si="94"/>
        <v>2</v>
      </c>
      <c r="P206" s="360">
        <f t="shared" si="94"/>
        <v>10</v>
      </c>
      <c r="Q206" s="360">
        <f t="shared" si="94"/>
        <v>4</v>
      </c>
      <c r="R206" s="360">
        <f t="shared" si="94"/>
        <v>16</v>
      </c>
      <c r="S206" s="27">
        <f>K206-L206</f>
        <v>4</v>
      </c>
      <c r="T206" s="205">
        <f>T207/28</f>
        <v>4</v>
      </c>
      <c r="U206" s="205"/>
      <c r="V206" s="375"/>
      <c r="W206" s="180"/>
      <c r="X206" s="136"/>
      <c r="Y206" s="78"/>
      <c r="Z206" s="157"/>
      <c r="AG206" s="35"/>
      <c r="AH206" s="35"/>
      <c r="AI206" s="35"/>
    </row>
    <row r="207" spans="2:35" ht="13.5" customHeight="1" thickBot="1" x14ac:dyDescent="0.25">
      <c r="B207" s="367"/>
      <c r="C207" s="362"/>
      <c r="D207" s="362"/>
      <c r="E207" s="362"/>
      <c r="F207" s="362"/>
      <c r="G207" s="348"/>
      <c r="H207" s="371"/>
      <c r="I207" s="364"/>
      <c r="J207" s="366"/>
      <c r="K207" s="198">
        <v>448</v>
      </c>
      <c r="L207" s="206">
        <f>L206*28</f>
        <v>336</v>
      </c>
      <c r="M207" s="361"/>
      <c r="N207" s="361"/>
      <c r="O207" s="361"/>
      <c r="P207" s="361"/>
      <c r="Q207" s="361"/>
      <c r="R207" s="361"/>
      <c r="S207" s="25">
        <f>K207-L207</f>
        <v>112</v>
      </c>
      <c r="T207" s="26">
        <f>SUM(T208:T218)</f>
        <v>112</v>
      </c>
      <c r="U207" s="9"/>
      <c r="V207" s="376"/>
      <c r="W207" s="181"/>
      <c r="X207" s="137"/>
      <c r="Y207" s="79"/>
      <c r="Z207" s="157"/>
      <c r="AG207" s="35"/>
      <c r="AH207" s="35"/>
      <c r="AI207" s="35"/>
    </row>
    <row r="208" spans="2:35" ht="25.5" x14ac:dyDescent="0.2">
      <c r="B208" s="367"/>
      <c r="C208" s="362"/>
      <c r="D208" s="362"/>
      <c r="E208" s="362"/>
      <c r="F208" s="362"/>
      <c r="G208" s="348"/>
      <c r="H208" s="225" t="s">
        <v>173</v>
      </c>
      <c r="I208" s="11" t="s">
        <v>262</v>
      </c>
      <c r="J208" s="11"/>
      <c r="K208" s="11" t="s">
        <v>85</v>
      </c>
      <c r="L208" s="130">
        <f>M208+P208</f>
        <v>2</v>
      </c>
      <c r="M208" s="133">
        <f>IF(J208="m",(N208+O208)*2.5*W208/28,(N208+O208)*2*W208/28)</f>
        <v>2</v>
      </c>
      <c r="N208" s="11"/>
      <c r="O208" s="11">
        <v>2</v>
      </c>
      <c r="P208" s="133">
        <f>IF(J208="m",(Q208+R208)*1.5*W208/28,(Q208+R208)*1*W208/28)</f>
        <v>0</v>
      </c>
      <c r="Q208" s="215"/>
      <c r="R208" s="215"/>
      <c r="S208" s="11" t="s">
        <v>27</v>
      </c>
      <c r="T208" s="11">
        <v>10</v>
      </c>
      <c r="U208" s="11"/>
      <c r="V208" s="376"/>
      <c r="W208" s="181">
        <v>14</v>
      </c>
      <c r="X208" s="174" t="s">
        <v>134</v>
      </c>
      <c r="Y208" s="23" t="s">
        <v>109</v>
      </c>
      <c r="Z208" s="157"/>
      <c r="AA208" s="2">
        <f>IF(ISNUMBER(SEARCH("Aut",#REF!)),#REF!, 0)</f>
        <v>0</v>
      </c>
      <c r="AB208" s="2">
        <f>IF(ISNUMBER(SEARCH("Tst",#REF!)),#REF!, 0)</f>
        <v>0</v>
      </c>
      <c r="AC208" s="2">
        <f>IF(ISNUMBER(SEARCH("Calc",#REF!)),#REF!, 0)</f>
        <v>0</v>
      </c>
      <c r="AD208" s="2">
        <f>SUM(AA208:AA218)</f>
        <v>1</v>
      </c>
      <c r="AE208" s="2">
        <f>SUM(AB208:AB218)</f>
        <v>0.5</v>
      </c>
      <c r="AF208" s="2">
        <f>SUM(AC208:AC218)</f>
        <v>0.5</v>
      </c>
      <c r="AG208" s="35">
        <f>AD208/11</f>
        <v>9.0909090909090912E-2</v>
      </c>
      <c r="AH208" s="35">
        <f>AE208/11</f>
        <v>4.5454545454545456E-2</v>
      </c>
      <c r="AI208" s="35">
        <f>AF208/11</f>
        <v>4.5454545454545456E-2</v>
      </c>
    </row>
    <row r="209" spans="2:35" ht="25.5" x14ac:dyDescent="0.2">
      <c r="B209" s="367"/>
      <c r="C209" s="362"/>
      <c r="D209" s="362"/>
      <c r="E209" s="362"/>
      <c r="F209" s="362"/>
      <c r="G209" s="348"/>
      <c r="H209" s="225" t="s">
        <v>173</v>
      </c>
      <c r="I209" s="11" t="s">
        <v>262</v>
      </c>
      <c r="J209" s="11"/>
      <c r="K209" s="11" t="s">
        <v>46</v>
      </c>
      <c r="L209" s="149">
        <f t="shared" ref="L209" si="95">M209+P209</f>
        <v>1</v>
      </c>
      <c r="M209" s="149">
        <f t="shared" ref="M209" si="96">IF(J209="m",(N209+O209)*2.5*W209/28,(N209+O209)*2*W209/28)</f>
        <v>0</v>
      </c>
      <c r="N209" s="11"/>
      <c r="O209" s="11"/>
      <c r="P209" s="149">
        <f t="shared" ref="P209" si="97">IF(J209="m",(Q209+R209)*1.5*W209/28,(Q209+R209)*1*W209/28)</f>
        <v>1</v>
      </c>
      <c r="Q209" s="11"/>
      <c r="R209" s="11">
        <v>2</v>
      </c>
      <c r="S209" s="11"/>
      <c r="T209" s="11"/>
      <c r="U209" s="11"/>
      <c r="V209" s="376"/>
      <c r="W209" s="181">
        <v>14</v>
      </c>
      <c r="X209" s="174" t="s">
        <v>134</v>
      </c>
      <c r="Y209" s="23" t="s">
        <v>109</v>
      </c>
      <c r="Z209" s="246" t="s">
        <v>275</v>
      </c>
      <c r="AG209" s="35"/>
      <c r="AH209" s="35"/>
      <c r="AI209" s="35"/>
    </row>
    <row r="210" spans="2:35" ht="25.5" x14ac:dyDescent="0.2">
      <c r="B210" s="367"/>
      <c r="C210" s="362"/>
      <c r="D210" s="362"/>
      <c r="E210" s="362"/>
      <c r="F210" s="362"/>
      <c r="G210" s="348"/>
      <c r="H210" s="234" t="s">
        <v>191</v>
      </c>
      <c r="I210" s="11" t="s">
        <v>54</v>
      </c>
      <c r="J210" s="11"/>
      <c r="K210" s="11" t="s">
        <v>60</v>
      </c>
      <c r="L210" s="130">
        <f t="shared" ref="L210:L218" si="98">M210+P210</f>
        <v>1</v>
      </c>
      <c r="M210" s="133">
        <f t="shared" ref="M210:M218" si="99">IF(J210="m",(N210+O210)*2.5*W210/28,(N210+O210)*2*W210/28)</f>
        <v>0</v>
      </c>
      <c r="N210" s="11"/>
      <c r="O210" s="11"/>
      <c r="P210" s="133">
        <f t="shared" ref="P210:P218" si="100">IF(J210="m",(Q210+R210)*1.5*W210/28,(Q210+R210)*1*W210/28)</f>
        <v>1</v>
      </c>
      <c r="Q210" s="11"/>
      <c r="R210" s="11">
        <v>2</v>
      </c>
      <c r="S210" s="33" t="s">
        <v>28</v>
      </c>
      <c r="T210" s="33">
        <v>10</v>
      </c>
      <c r="U210" s="11"/>
      <c r="V210" s="376"/>
      <c r="W210" s="181">
        <v>14</v>
      </c>
      <c r="X210" s="174" t="s">
        <v>134</v>
      </c>
      <c r="Y210" s="23" t="s">
        <v>109</v>
      </c>
      <c r="Z210" s="157"/>
      <c r="AA210" s="2">
        <f>IF(ISNUMBER(SEARCH("Aut",I210)),L210, 0)</f>
        <v>0</v>
      </c>
      <c r="AB210" s="2">
        <f>IF(ISNUMBER(SEARCH("Tst",I210)),L210, 0)</f>
        <v>0</v>
      </c>
      <c r="AC210" s="2">
        <f>IF(ISNUMBER(SEARCH("Calc",I210)),L210, 0)</f>
        <v>0</v>
      </c>
      <c r="AG210" s="35"/>
      <c r="AH210" s="35"/>
      <c r="AI210" s="35"/>
    </row>
    <row r="211" spans="2:35" ht="25.5" x14ac:dyDescent="0.2">
      <c r="B211" s="367"/>
      <c r="C211" s="362"/>
      <c r="D211" s="362"/>
      <c r="E211" s="362"/>
      <c r="F211" s="362"/>
      <c r="G211" s="348"/>
      <c r="H211" s="234" t="s">
        <v>191</v>
      </c>
      <c r="I211" s="11" t="s">
        <v>54</v>
      </c>
      <c r="J211" s="11"/>
      <c r="K211" s="11" t="s">
        <v>60</v>
      </c>
      <c r="L211" s="130">
        <f t="shared" si="98"/>
        <v>1</v>
      </c>
      <c r="M211" s="133">
        <f t="shared" si="99"/>
        <v>0</v>
      </c>
      <c r="N211" s="11"/>
      <c r="O211" s="11"/>
      <c r="P211" s="133">
        <f t="shared" si="100"/>
        <v>1</v>
      </c>
      <c r="Q211" s="11"/>
      <c r="R211" s="11">
        <v>2</v>
      </c>
      <c r="S211" s="11" t="s">
        <v>30</v>
      </c>
      <c r="T211" s="11">
        <v>45</v>
      </c>
      <c r="U211" s="11"/>
      <c r="V211" s="376"/>
      <c r="W211" s="181">
        <v>14</v>
      </c>
      <c r="X211" s="174" t="s">
        <v>134</v>
      </c>
      <c r="Y211" s="23" t="s">
        <v>109</v>
      </c>
      <c r="Z211" s="157"/>
      <c r="AG211" s="35"/>
      <c r="AH211" s="35"/>
      <c r="AI211" s="35"/>
    </row>
    <row r="212" spans="2:35" ht="25.5" x14ac:dyDescent="0.2">
      <c r="B212" s="367"/>
      <c r="C212" s="362"/>
      <c r="D212" s="362"/>
      <c r="E212" s="362"/>
      <c r="F212" s="362"/>
      <c r="G212" s="348"/>
      <c r="H212" s="234" t="s">
        <v>191</v>
      </c>
      <c r="I212" s="11" t="s">
        <v>36</v>
      </c>
      <c r="J212" s="11"/>
      <c r="K212" s="11" t="s">
        <v>60</v>
      </c>
      <c r="L212" s="130">
        <f t="shared" si="98"/>
        <v>1</v>
      </c>
      <c r="M212" s="133">
        <f t="shared" si="99"/>
        <v>0</v>
      </c>
      <c r="N212" s="11"/>
      <c r="O212" s="11"/>
      <c r="P212" s="133">
        <f t="shared" si="100"/>
        <v>1</v>
      </c>
      <c r="Q212" s="11"/>
      <c r="R212" s="11">
        <v>2</v>
      </c>
      <c r="S212" s="33" t="s">
        <v>29</v>
      </c>
      <c r="T212" s="11">
        <v>30</v>
      </c>
      <c r="U212" s="11"/>
      <c r="V212" s="376"/>
      <c r="W212" s="181">
        <v>14</v>
      </c>
      <c r="X212" s="174" t="s">
        <v>134</v>
      </c>
      <c r="Y212" s="23" t="s">
        <v>109</v>
      </c>
      <c r="Z212" s="157"/>
      <c r="AA212" s="2">
        <f>IF(ISNUMBER(SEARCH("Aut",I212)),L212, 0)</f>
        <v>1</v>
      </c>
      <c r="AB212" s="2">
        <f>IF(ISNUMBER(SEARCH("Tst",I212)),L212, 0)</f>
        <v>0</v>
      </c>
      <c r="AC212" s="2">
        <f>IF(ISNUMBER(SEARCH("Calc",I212)),L212, 0)</f>
        <v>0</v>
      </c>
      <c r="AG212" s="35"/>
      <c r="AH212" s="35"/>
      <c r="AI212" s="35"/>
    </row>
    <row r="213" spans="2:35" ht="38.25" x14ac:dyDescent="0.2">
      <c r="B213" s="367"/>
      <c r="C213" s="362"/>
      <c r="D213" s="362"/>
      <c r="E213" s="362"/>
      <c r="F213" s="362"/>
      <c r="G213" s="348"/>
      <c r="H213" s="225" t="s">
        <v>155</v>
      </c>
      <c r="I213" s="11" t="s">
        <v>38</v>
      </c>
      <c r="J213" s="11"/>
      <c r="K213" s="11" t="s">
        <v>60</v>
      </c>
      <c r="L213" s="130">
        <f t="shared" si="98"/>
        <v>1</v>
      </c>
      <c r="M213" s="133">
        <f t="shared" si="99"/>
        <v>0</v>
      </c>
      <c r="N213" s="11"/>
      <c r="O213" s="11"/>
      <c r="P213" s="133">
        <f t="shared" si="100"/>
        <v>1</v>
      </c>
      <c r="Q213" s="11"/>
      <c r="R213" s="11">
        <v>2</v>
      </c>
      <c r="S213" s="12" t="s">
        <v>138</v>
      </c>
      <c r="T213" s="12">
        <v>17</v>
      </c>
      <c r="U213" s="9"/>
      <c r="V213" s="376"/>
      <c r="W213" s="181">
        <v>14</v>
      </c>
      <c r="X213" s="174" t="s">
        <v>134</v>
      </c>
      <c r="Y213" s="23" t="s">
        <v>109</v>
      </c>
      <c r="Z213" s="237" t="s">
        <v>295</v>
      </c>
      <c r="AG213" s="35"/>
      <c r="AH213" s="35"/>
      <c r="AI213" s="35"/>
    </row>
    <row r="214" spans="2:35" ht="25.5" x14ac:dyDescent="0.2">
      <c r="B214" s="367"/>
      <c r="C214" s="362"/>
      <c r="D214" s="362"/>
      <c r="E214" s="362"/>
      <c r="F214" s="362"/>
      <c r="G214" s="348"/>
      <c r="H214" s="225" t="s">
        <v>165</v>
      </c>
      <c r="I214" s="11" t="s">
        <v>54</v>
      </c>
      <c r="J214" s="11"/>
      <c r="K214" s="11" t="s">
        <v>47</v>
      </c>
      <c r="L214" s="130">
        <f t="shared" si="98"/>
        <v>1</v>
      </c>
      <c r="M214" s="133">
        <f t="shared" si="99"/>
        <v>0</v>
      </c>
      <c r="N214" s="11"/>
      <c r="O214" s="11"/>
      <c r="P214" s="133">
        <f t="shared" si="100"/>
        <v>1</v>
      </c>
      <c r="Q214" s="11"/>
      <c r="R214" s="11">
        <v>2</v>
      </c>
      <c r="S214" s="9"/>
      <c r="T214" s="11"/>
      <c r="U214" s="11"/>
      <c r="V214" s="376"/>
      <c r="W214" s="181">
        <v>14</v>
      </c>
      <c r="X214" s="174" t="s">
        <v>134</v>
      </c>
      <c r="Y214" s="23" t="s">
        <v>109</v>
      </c>
      <c r="Z214" s="157"/>
      <c r="AG214" s="35"/>
      <c r="AH214" s="35"/>
      <c r="AI214" s="35"/>
    </row>
    <row r="215" spans="2:35" ht="25.5" x14ac:dyDescent="0.2">
      <c r="B215" s="367"/>
      <c r="C215" s="362"/>
      <c r="D215" s="362"/>
      <c r="E215" s="362"/>
      <c r="F215" s="362"/>
      <c r="G215" s="348"/>
      <c r="H215" s="225" t="s">
        <v>165</v>
      </c>
      <c r="I215" s="11" t="s">
        <v>32</v>
      </c>
      <c r="J215" s="11"/>
      <c r="K215" s="11" t="s">
        <v>40</v>
      </c>
      <c r="L215" s="130">
        <f t="shared" si="98"/>
        <v>0.5</v>
      </c>
      <c r="M215" s="133">
        <f t="shared" si="99"/>
        <v>0</v>
      </c>
      <c r="N215" s="11"/>
      <c r="O215" s="11"/>
      <c r="P215" s="133">
        <f t="shared" si="100"/>
        <v>0.5</v>
      </c>
      <c r="Q215" s="11"/>
      <c r="R215" s="11">
        <v>1</v>
      </c>
      <c r="S215" s="9"/>
      <c r="T215" s="9"/>
      <c r="U215" s="11"/>
      <c r="V215" s="376"/>
      <c r="W215" s="181">
        <v>14</v>
      </c>
      <c r="X215" s="174" t="s">
        <v>134</v>
      </c>
      <c r="Y215" s="23" t="s">
        <v>109</v>
      </c>
      <c r="Z215" s="157"/>
      <c r="AA215" s="2">
        <f>IF(ISNUMBER(SEARCH("Aut",I215)),L215, 0)</f>
        <v>0</v>
      </c>
      <c r="AB215" s="2">
        <f>IF(ISNUMBER(SEARCH("Tst",I215)),L215, 0)</f>
        <v>0.5</v>
      </c>
      <c r="AC215" s="2">
        <f>IF(ISNUMBER(SEARCH("Calc",I215)),L215, 0)</f>
        <v>0</v>
      </c>
      <c r="AG215" s="35"/>
      <c r="AH215" s="35"/>
      <c r="AI215" s="35"/>
    </row>
    <row r="216" spans="2:35" x14ac:dyDescent="0.2">
      <c r="B216" s="367"/>
      <c r="C216" s="362"/>
      <c r="D216" s="362"/>
      <c r="E216" s="362"/>
      <c r="F216" s="362"/>
      <c r="G216" s="348"/>
      <c r="H216" s="225" t="s">
        <v>62</v>
      </c>
      <c r="I216" s="11" t="s">
        <v>54</v>
      </c>
      <c r="J216" s="11"/>
      <c r="K216" s="11" t="s">
        <v>45</v>
      </c>
      <c r="L216" s="130">
        <f t="shared" si="98"/>
        <v>2</v>
      </c>
      <c r="M216" s="133">
        <f t="shared" si="99"/>
        <v>0</v>
      </c>
      <c r="N216" s="11"/>
      <c r="O216" s="11"/>
      <c r="P216" s="133">
        <f t="shared" si="100"/>
        <v>2</v>
      </c>
      <c r="Q216" s="11">
        <v>4</v>
      </c>
      <c r="R216" s="11"/>
      <c r="S216" s="11"/>
      <c r="T216" s="11"/>
      <c r="U216" s="11"/>
      <c r="V216" s="376"/>
      <c r="W216" s="181">
        <v>14</v>
      </c>
      <c r="X216" s="174" t="s">
        <v>134</v>
      </c>
      <c r="Y216" s="23" t="s">
        <v>109</v>
      </c>
      <c r="Z216" s="157"/>
      <c r="AA216" s="2">
        <f>IF(ISNUMBER(SEARCH("Aut",I102)),L102, 0)</f>
        <v>0</v>
      </c>
      <c r="AB216" s="2">
        <f>IF(ISNUMBER(SEARCH("Tst",I102)),L102, 0)</f>
        <v>0</v>
      </c>
      <c r="AC216" s="2">
        <f>IF(ISNUMBER(SEARCH("Calc",I102)),L102, 0)</f>
        <v>0.5</v>
      </c>
      <c r="AG216" s="35"/>
      <c r="AH216" s="35"/>
      <c r="AI216" s="35"/>
    </row>
    <row r="217" spans="2:35" ht="25.5" x14ac:dyDescent="0.2">
      <c r="B217" s="367"/>
      <c r="C217" s="362"/>
      <c r="D217" s="362"/>
      <c r="E217" s="362"/>
      <c r="F217" s="362"/>
      <c r="G217" s="348"/>
      <c r="H217" s="225" t="s">
        <v>173</v>
      </c>
      <c r="I217" s="11" t="s">
        <v>36</v>
      </c>
      <c r="J217" s="11"/>
      <c r="K217" s="11" t="s">
        <v>46</v>
      </c>
      <c r="L217" s="130">
        <f t="shared" si="98"/>
        <v>1</v>
      </c>
      <c r="M217" s="133">
        <f t="shared" si="99"/>
        <v>0</v>
      </c>
      <c r="N217" s="11"/>
      <c r="O217" s="11"/>
      <c r="P217" s="133">
        <f t="shared" si="100"/>
        <v>1</v>
      </c>
      <c r="Q217" s="11"/>
      <c r="R217" s="11">
        <v>2</v>
      </c>
      <c r="S217" s="11"/>
      <c r="T217" s="11"/>
      <c r="U217" s="11"/>
      <c r="V217" s="376"/>
      <c r="W217" s="181">
        <v>14</v>
      </c>
      <c r="X217" s="174" t="s">
        <v>134</v>
      </c>
      <c r="Y217" s="23" t="s">
        <v>109</v>
      </c>
      <c r="Z217" s="246" t="s">
        <v>274</v>
      </c>
      <c r="AG217" s="35"/>
      <c r="AH217" s="35"/>
      <c r="AI217" s="35"/>
    </row>
    <row r="218" spans="2:35" ht="26.25" thickBot="1" x14ac:dyDescent="0.25">
      <c r="B218" s="367"/>
      <c r="C218" s="362"/>
      <c r="D218" s="362"/>
      <c r="E218" s="362"/>
      <c r="F218" s="362"/>
      <c r="G218" s="348"/>
      <c r="H218" s="225" t="s">
        <v>165</v>
      </c>
      <c r="I218" s="11" t="s">
        <v>38</v>
      </c>
      <c r="J218" s="11"/>
      <c r="K218" s="11" t="s">
        <v>40</v>
      </c>
      <c r="L218" s="130">
        <f t="shared" si="98"/>
        <v>0.5</v>
      </c>
      <c r="M218" s="133">
        <f t="shared" si="99"/>
        <v>0</v>
      </c>
      <c r="N218" s="11"/>
      <c r="O218" s="11"/>
      <c r="P218" s="133">
        <f t="shared" si="100"/>
        <v>0.5</v>
      </c>
      <c r="Q218" s="11"/>
      <c r="R218" s="11">
        <v>1</v>
      </c>
      <c r="S218" s="11"/>
      <c r="T218" s="11"/>
      <c r="U218" s="11"/>
      <c r="V218" s="376"/>
      <c r="W218" s="181">
        <v>14</v>
      </c>
      <c r="X218" s="174" t="s">
        <v>134</v>
      </c>
      <c r="Y218" s="23" t="s">
        <v>109</v>
      </c>
      <c r="Z218" s="157"/>
      <c r="AG218" s="35"/>
      <c r="AH218" s="35"/>
      <c r="AI218" s="35"/>
    </row>
    <row r="219" spans="2:35" ht="12.75" customHeight="1" x14ac:dyDescent="0.2">
      <c r="B219" s="343">
        <v>25</v>
      </c>
      <c r="C219" s="347" t="s">
        <v>64</v>
      </c>
      <c r="D219" s="347" t="s">
        <v>126</v>
      </c>
      <c r="E219" s="347" t="s">
        <v>64</v>
      </c>
      <c r="F219" s="347" t="s">
        <v>100</v>
      </c>
      <c r="G219" s="347" t="s">
        <v>9</v>
      </c>
      <c r="H219" s="368"/>
      <c r="I219" s="363"/>
      <c r="J219" s="365"/>
      <c r="K219" s="197">
        <v>16</v>
      </c>
      <c r="L219" s="233">
        <f t="shared" ref="L219:R219" si="101">SUM(L221:L230)</f>
        <v>12.142857142857142</v>
      </c>
      <c r="M219" s="360">
        <f t="shared" ref="M219:Q219" si="102">SUM(M221:M230)</f>
        <v>4</v>
      </c>
      <c r="N219" s="360">
        <f t="shared" si="102"/>
        <v>2</v>
      </c>
      <c r="O219" s="360">
        <f t="shared" si="102"/>
        <v>2</v>
      </c>
      <c r="P219" s="360">
        <f t="shared" si="102"/>
        <v>8.1428571428571423</v>
      </c>
      <c r="Q219" s="360">
        <f t="shared" si="102"/>
        <v>10</v>
      </c>
      <c r="R219" s="360">
        <f t="shared" si="101"/>
        <v>8</v>
      </c>
      <c r="S219" s="27">
        <f>K219-L219</f>
        <v>3.8571428571428577</v>
      </c>
      <c r="T219" s="205">
        <f>T220/28</f>
        <v>4</v>
      </c>
      <c r="U219" s="205"/>
      <c r="V219" s="375"/>
      <c r="W219" s="180"/>
      <c r="X219" s="103"/>
      <c r="Y219" s="78"/>
      <c r="Z219" s="229" t="s">
        <v>265</v>
      </c>
      <c r="AG219" s="35"/>
      <c r="AH219" s="35"/>
      <c r="AI219" s="35"/>
    </row>
    <row r="220" spans="2:35" ht="13.5" customHeight="1" thickBot="1" x14ac:dyDescent="0.25">
      <c r="B220" s="367"/>
      <c r="C220" s="362"/>
      <c r="D220" s="362"/>
      <c r="E220" s="362"/>
      <c r="F220" s="362"/>
      <c r="G220" s="348"/>
      <c r="H220" s="371"/>
      <c r="I220" s="364"/>
      <c r="J220" s="366"/>
      <c r="K220" s="198">
        <v>448</v>
      </c>
      <c r="L220" s="206">
        <f>L219*28</f>
        <v>340</v>
      </c>
      <c r="M220" s="361"/>
      <c r="N220" s="361"/>
      <c r="O220" s="361"/>
      <c r="P220" s="361"/>
      <c r="Q220" s="361"/>
      <c r="R220" s="361"/>
      <c r="S220" s="300">
        <f>K220-L220</f>
        <v>108</v>
      </c>
      <c r="T220" s="26">
        <f>SUM(T221:T225)</f>
        <v>112</v>
      </c>
      <c r="U220" s="9"/>
      <c r="V220" s="376"/>
      <c r="W220" s="181"/>
      <c r="X220" s="119"/>
      <c r="Y220" s="79"/>
      <c r="Z220" s="157"/>
      <c r="AG220" s="35"/>
      <c r="AH220" s="35"/>
      <c r="AI220" s="35"/>
    </row>
    <row r="221" spans="2:35" ht="25.5" customHeight="1" x14ac:dyDescent="0.2">
      <c r="B221" s="367"/>
      <c r="C221" s="362"/>
      <c r="D221" s="362"/>
      <c r="E221" s="362"/>
      <c r="F221" s="362"/>
      <c r="G221" s="348"/>
      <c r="H221" s="225" t="s">
        <v>216</v>
      </c>
      <c r="I221" s="11" t="s">
        <v>207</v>
      </c>
      <c r="J221" s="11"/>
      <c r="K221" s="11" t="s">
        <v>86</v>
      </c>
      <c r="L221" s="133">
        <f>M221+P221</f>
        <v>2</v>
      </c>
      <c r="M221" s="130">
        <f>IF(J221="m",(N221+O221)*2.5*W221/28,(N221+O221)*2*W221/28)</f>
        <v>2</v>
      </c>
      <c r="N221" s="11">
        <v>2</v>
      </c>
      <c r="O221" s="11"/>
      <c r="P221" s="130">
        <f>IF(J221="m",(Q221+R221)*1.5*W221/28,(Q221+R221)*1*W221/28)</f>
        <v>0</v>
      </c>
      <c r="Q221" s="11"/>
      <c r="R221" s="11"/>
      <c r="S221" s="11" t="s">
        <v>27</v>
      </c>
      <c r="T221" s="11">
        <v>10</v>
      </c>
      <c r="U221" s="11"/>
      <c r="V221" s="376"/>
      <c r="W221" s="181">
        <v>14</v>
      </c>
      <c r="X221" s="169" t="s">
        <v>126</v>
      </c>
      <c r="Y221" s="23" t="s">
        <v>109</v>
      </c>
      <c r="Z221" s="157"/>
      <c r="AA221" s="2">
        <f>IF(ISNUMBER(SEARCH("Aut",#REF!)),#REF!, 0)</f>
        <v>0</v>
      </c>
      <c r="AB221" s="2">
        <f>IF(ISNUMBER(SEARCH("Tst",#REF!)),#REF!, 0)</f>
        <v>0</v>
      </c>
      <c r="AC221" s="2">
        <f>IF(ISNUMBER(SEARCH("Calc",I221)),L221, 0)</f>
        <v>2</v>
      </c>
      <c r="AD221" s="2">
        <f>SUM(AA221:AA230)</f>
        <v>2</v>
      </c>
      <c r="AE221" s="2">
        <f>SUM(AB221:AB230)</f>
        <v>2</v>
      </c>
      <c r="AF221" s="2">
        <f>SUM(AC221:AC230)</f>
        <v>4</v>
      </c>
      <c r="AG221" s="35">
        <f>AD221/11</f>
        <v>0.18181818181818182</v>
      </c>
      <c r="AH221" s="35">
        <f>AE221/11</f>
        <v>0.18181818181818182</v>
      </c>
      <c r="AI221" s="35">
        <f>AF221/11</f>
        <v>0.36363636363636365</v>
      </c>
    </row>
    <row r="222" spans="2:35" ht="25.5" customHeight="1" x14ac:dyDescent="0.2">
      <c r="B222" s="367"/>
      <c r="C222" s="362"/>
      <c r="D222" s="362"/>
      <c r="E222" s="362"/>
      <c r="F222" s="362"/>
      <c r="G222" s="348"/>
      <c r="H222" s="225" t="s">
        <v>180</v>
      </c>
      <c r="I222" s="132" t="s">
        <v>125</v>
      </c>
      <c r="J222" s="11"/>
      <c r="K222" s="132" t="s">
        <v>190</v>
      </c>
      <c r="L222" s="133">
        <f t="shared" ref="L222:L230" si="103">M222+P222</f>
        <v>2</v>
      </c>
      <c r="M222" s="130">
        <f t="shared" ref="M222:M230" si="104">IF(J222="m",(N222+O222)*2.5*W222/28,(N222+O222)*2*W222/28)</f>
        <v>2</v>
      </c>
      <c r="N222" s="11"/>
      <c r="O222" s="11">
        <v>2</v>
      </c>
      <c r="P222" s="130">
        <f t="shared" ref="P222:P230" si="105">IF(J222="m",(Q222+R222)*1.5*W222/28,(Q222+R222)*1*W222/28)</f>
        <v>0</v>
      </c>
      <c r="Q222" s="11"/>
      <c r="R222" s="143"/>
      <c r="S222" s="33" t="s">
        <v>28</v>
      </c>
      <c r="T222" s="33">
        <v>10</v>
      </c>
      <c r="U222" s="11"/>
      <c r="V222" s="376"/>
      <c r="W222" s="181">
        <v>14</v>
      </c>
      <c r="X222" s="169" t="s">
        <v>126</v>
      </c>
      <c r="Y222" s="23" t="s">
        <v>109</v>
      </c>
      <c r="Z222" s="157"/>
      <c r="AA222" s="2">
        <f>IF(ISNUMBER(SEARCH("Aut",I221)),L221, 0)</f>
        <v>2</v>
      </c>
      <c r="AB222" s="2">
        <f>IF(ISNUMBER(SEARCH("Tst",I221)),L221, 0)</f>
        <v>2</v>
      </c>
      <c r="AC222" s="2">
        <f>IF(ISNUMBER(SEARCH("Calc",I222)),L222, 0)</f>
        <v>2</v>
      </c>
      <c r="AG222" s="35"/>
      <c r="AH222" s="35"/>
      <c r="AI222" s="35"/>
    </row>
    <row r="223" spans="2:35" ht="25.5" customHeight="1" x14ac:dyDescent="0.2">
      <c r="B223" s="367"/>
      <c r="C223" s="362"/>
      <c r="D223" s="362"/>
      <c r="E223" s="362"/>
      <c r="F223" s="362"/>
      <c r="G223" s="348"/>
      <c r="H223" s="225" t="s">
        <v>216</v>
      </c>
      <c r="I223" s="11" t="s">
        <v>78</v>
      </c>
      <c r="J223" s="11"/>
      <c r="K223" s="11" t="s">
        <v>238</v>
      </c>
      <c r="L223" s="133">
        <f t="shared" si="103"/>
        <v>2.1428571428571428</v>
      </c>
      <c r="M223" s="130">
        <f t="shared" si="104"/>
        <v>0</v>
      </c>
      <c r="N223" s="11"/>
      <c r="O223" s="11"/>
      <c r="P223" s="130">
        <f t="shared" si="105"/>
        <v>2.1428571428571428</v>
      </c>
      <c r="Q223" s="132">
        <v>6</v>
      </c>
      <c r="R223" s="11"/>
      <c r="S223" s="11" t="s">
        <v>30</v>
      </c>
      <c r="T223" s="11">
        <v>45</v>
      </c>
      <c r="U223" s="11"/>
      <c r="V223" s="376"/>
      <c r="W223" s="181">
        <v>10</v>
      </c>
      <c r="X223" s="169" t="s">
        <v>126</v>
      </c>
      <c r="Y223" s="23" t="s">
        <v>109</v>
      </c>
      <c r="Z223" s="157"/>
      <c r="AA223" s="2">
        <f>IF(ISNUMBER(SEARCH("Aut",#REF!)),#REF!, 0)</f>
        <v>0</v>
      </c>
      <c r="AB223" s="2">
        <f>IF(ISNUMBER(SEARCH("Tst",#REF!)),#REF!, 0)</f>
        <v>0</v>
      </c>
      <c r="AC223" s="2">
        <f>IF(ISNUMBER(SEARCH("Calc",I223)),L223, 0)</f>
        <v>0</v>
      </c>
      <c r="AG223" s="35"/>
      <c r="AH223" s="35"/>
      <c r="AI223" s="35"/>
    </row>
    <row r="224" spans="2:35" ht="25.5" customHeight="1" x14ac:dyDescent="0.2">
      <c r="B224" s="367"/>
      <c r="C224" s="362"/>
      <c r="D224" s="362"/>
      <c r="E224" s="362"/>
      <c r="F224" s="362"/>
      <c r="G224" s="348"/>
      <c r="H224" s="225" t="s">
        <v>216</v>
      </c>
      <c r="I224" s="11" t="s">
        <v>36</v>
      </c>
      <c r="J224" s="11"/>
      <c r="K224" s="11" t="s">
        <v>60</v>
      </c>
      <c r="L224" s="133">
        <f t="shared" si="103"/>
        <v>0.5</v>
      </c>
      <c r="M224" s="130">
        <f t="shared" si="104"/>
        <v>0</v>
      </c>
      <c r="N224" s="11"/>
      <c r="O224" s="11"/>
      <c r="P224" s="130">
        <f t="shared" si="105"/>
        <v>0.5</v>
      </c>
      <c r="Q224" s="11">
        <v>1</v>
      </c>
      <c r="R224" s="11"/>
      <c r="S224" s="33" t="s">
        <v>29</v>
      </c>
      <c r="T224" s="11">
        <v>30</v>
      </c>
      <c r="U224" s="11"/>
      <c r="V224" s="376"/>
      <c r="W224" s="181">
        <v>14</v>
      </c>
      <c r="X224" s="169" t="s">
        <v>126</v>
      </c>
      <c r="Y224" s="23" t="s">
        <v>109</v>
      </c>
      <c r="Z224" s="157"/>
      <c r="AG224" s="35"/>
      <c r="AH224" s="35"/>
      <c r="AI224" s="35"/>
    </row>
    <row r="225" spans="2:35" ht="25.5" x14ac:dyDescent="0.2">
      <c r="B225" s="367"/>
      <c r="C225" s="362"/>
      <c r="D225" s="362"/>
      <c r="E225" s="362"/>
      <c r="F225" s="362"/>
      <c r="G225" s="348"/>
      <c r="H225" s="225" t="s">
        <v>176</v>
      </c>
      <c r="I225" s="11" t="s">
        <v>38</v>
      </c>
      <c r="J225" s="11"/>
      <c r="K225" s="11" t="s">
        <v>46</v>
      </c>
      <c r="L225" s="133">
        <f t="shared" si="103"/>
        <v>1</v>
      </c>
      <c r="M225" s="130">
        <f t="shared" si="104"/>
        <v>0</v>
      </c>
      <c r="N225" s="11"/>
      <c r="O225" s="11"/>
      <c r="P225" s="130">
        <f t="shared" si="105"/>
        <v>1</v>
      </c>
      <c r="Q225" s="11"/>
      <c r="R225" s="132">
        <v>2</v>
      </c>
      <c r="S225" s="12" t="s">
        <v>138</v>
      </c>
      <c r="T225" s="12">
        <v>17</v>
      </c>
      <c r="U225" s="9"/>
      <c r="V225" s="376"/>
      <c r="W225" s="181">
        <v>14</v>
      </c>
      <c r="X225" s="169" t="s">
        <v>126</v>
      </c>
      <c r="Y225" s="23" t="s">
        <v>109</v>
      </c>
      <c r="Z225" s="157" t="s">
        <v>309</v>
      </c>
      <c r="AG225" s="35"/>
      <c r="AH225" s="35"/>
      <c r="AI225" s="35"/>
    </row>
    <row r="226" spans="2:35" ht="25.5" x14ac:dyDescent="0.2">
      <c r="B226" s="367"/>
      <c r="C226" s="362"/>
      <c r="D226" s="362"/>
      <c r="E226" s="362"/>
      <c r="F226" s="362"/>
      <c r="G226" s="348"/>
      <c r="H226" s="225" t="s">
        <v>176</v>
      </c>
      <c r="I226" s="11" t="s">
        <v>36</v>
      </c>
      <c r="J226" s="11"/>
      <c r="K226" s="11" t="s">
        <v>46</v>
      </c>
      <c r="L226" s="133">
        <f t="shared" si="103"/>
        <v>1</v>
      </c>
      <c r="M226" s="130">
        <f t="shared" si="104"/>
        <v>0</v>
      </c>
      <c r="N226" s="11"/>
      <c r="O226" s="11"/>
      <c r="P226" s="130">
        <f t="shared" si="105"/>
        <v>1</v>
      </c>
      <c r="Q226" s="11"/>
      <c r="R226" s="132">
        <v>2</v>
      </c>
      <c r="S226" s="11"/>
      <c r="T226" s="11"/>
      <c r="U226" s="9"/>
      <c r="V226" s="376"/>
      <c r="W226" s="181">
        <v>14</v>
      </c>
      <c r="X226" s="169" t="s">
        <v>126</v>
      </c>
      <c r="Y226" s="23" t="s">
        <v>109</v>
      </c>
      <c r="Z226" s="157" t="s">
        <v>310</v>
      </c>
      <c r="AG226" s="35"/>
      <c r="AH226" s="35"/>
      <c r="AI226" s="35"/>
    </row>
    <row r="227" spans="2:35" ht="25.5" x14ac:dyDescent="0.2">
      <c r="B227" s="367"/>
      <c r="C227" s="362"/>
      <c r="D227" s="362"/>
      <c r="E227" s="362"/>
      <c r="F227" s="362"/>
      <c r="G227" s="348"/>
      <c r="H227" s="225" t="s">
        <v>217</v>
      </c>
      <c r="I227" s="11" t="s">
        <v>36</v>
      </c>
      <c r="J227" s="11"/>
      <c r="K227" s="11" t="s">
        <v>60</v>
      </c>
      <c r="L227" s="133">
        <f t="shared" si="103"/>
        <v>0.5</v>
      </c>
      <c r="M227" s="130">
        <f t="shared" si="104"/>
        <v>0</v>
      </c>
      <c r="N227" s="11"/>
      <c r="O227" s="11"/>
      <c r="P227" s="130">
        <f t="shared" si="105"/>
        <v>0.5</v>
      </c>
      <c r="Q227" s="11">
        <v>1</v>
      </c>
      <c r="R227" s="170"/>
      <c r="S227" s="11"/>
      <c r="T227" s="11"/>
      <c r="U227" s="11"/>
      <c r="V227" s="376"/>
      <c r="W227" s="181">
        <v>14</v>
      </c>
      <c r="X227" s="169" t="s">
        <v>126</v>
      </c>
      <c r="Y227" s="23" t="s">
        <v>109</v>
      </c>
      <c r="Z227" s="157"/>
      <c r="AA227" s="2">
        <f>IF(ISNUMBER(SEARCH("Aut",#REF!)),#REF!, 0)</f>
        <v>0</v>
      </c>
      <c r="AB227" s="2">
        <f>IF(ISNUMBER(SEARCH("Tst",#REF!)),#REF!, 0)</f>
        <v>0</v>
      </c>
      <c r="AC227" s="2">
        <f>IF(ISNUMBER(SEARCH("Calc",I227)),L227, 0)</f>
        <v>0</v>
      </c>
      <c r="AG227" s="35"/>
      <c r="AH227" s="35"/>
      <c r="AI227" s="35"/>
    </row>
    <row r="228" spans="2:35" x14ac:dyDescent="0.2">
      <c r="B228" s="367"/>
      <c r="C228" s="362"/>
      <c r="D228" s="362"/>
      <c r="E228" s="362"/>
      <c r="F228" s="362"/>
      <c r="G228" s="348"/>
      <c r="H228" s="225" t="s">
        <v>180</v>
      </c>
      <c r="I228" s="132" t="s">
        <v>129</v>
      </c>
      <c r="J228" s="11"/>
      <c r="K228" s="132" t="s">
        <v>60</v>
      </c>
      <c r="L228" s="133">
        <f t="shared" si="103"/>
        <v>1</v>
      </c>
      <c r="M228" s="130">
        <f t="shared" si="104"/>
        <v>0</v>
      </c>
      <c r="N228" s="11"/>
      <c r="O228" s="11"/>
      <c r="P228" s="130">
        <f t="shared" si="105"/>
        <v>1</v>
      </c>
      <c r="Q228" s="11"/>
      <c r="R228" s="11">
        <v>2</v>
      </c>
      <c r="S228" s="11"/>
      <c r="T228" s="11"/>
      <c r="U228" s="11"/>
      <c r="V228" s="376"/>
      <c r="W228" s="181">
        <v>14</v>
      </c>
      <c r="X228" s="169" t="s">
        <v>126</v>
      </c>
      <c r="Y228" s="23" t="s">
        <v>109</v>
      </c>
      <c r="Z228" s="157" t="s">
        <v>250</v>
      </c>
      <c r="AG228" s="35"/>
      <c r="AH228" s="35"/>
      <c r="AI228" s="35"/>
    </row>
    <row r="229" spans="2:35" ht="25.5" x14ac:dyDescent="0.2">
      <c r="B229" s="367"/>
      <c r="C229" s="362"/>
      <c r="D229" s="362"/>
      <c r="E229" s="362"/>
      <c r="F229" s="362"/>
      <c r="G229" s="348"/>
      <c r="H229" s="225" t="s">
        <v>216</v>
      </c>
      <c r="I229" s="11" t="s">
        <v>38</v>
      </c>
      <c r="J229" s="11"/>
      <c r="K229" s="11" t="s">
        <v>44</v>
      </c>
      <c r="L229" s="133">
        <f t="shared" si="103"/>
        <v>1</v>
      </c>
      <c r="M229" s="130">
        <f t="shared" si="104"/>
        <v>0</v>
      </c>
      <c r="N229" s="11"/>
      <c r="O229" s="11"/>
      <c r="P229" s="130">
        <f t="shared" si="105"/>
        <v>1</v>
      </c>
      <c r="Q229" s="11">
        <v>2</v>
      </c>
      <c r="R229" s="11"/>
      <c r="S229" s="11"/>
      <c r="T229" s="11"/>
      <c r="U229" s="11"/>
      <c r="V229" s="376"/>
      <c r="W229" s="181">
        <v>14</v>
      </c>
      <c r="X229" s="169" t="s">
        <v>126</v>
      </c>
      <c r="Y229" s="23" t="s">
        <v>109</v>
      </c>
      <c r="Z229" s="157"/>
      <c r="AG229" s="35"/>
      <c r="AH229" s="35"/>
      <c r="AI229" s="35"/>
    </row>
    <row r="230" spans="2:35" ht="18.75" customHeight="1" thickBot="1" x14ac:dyDescent="0.25">
      <c r="B230" s="367"/>
      <c r="C230" s="362"/>
      <c r="D230" s="362"/>
      <c r="E230" s="362"/>
      <c r="F230" s="362"/>
      <c r="G230" s="348"/>
      <c r="H230" s="225" t="s">
        <v>180</v>
      </c>
      <c r="I230" s="146" t="s">
        <v>38</v>
      </c>
      <c r="J230" s="24"/>
      <c r="K230" s="146" t="s">
        <v>60</v>
      </c>
      <c r="L230" s="133">
        <f t="shared" si="103"/>
        <v>1</v>
      </c>
      <c r="M230" s="130">
        <f t="shared" si="104"/>
        <v>0</v>
      </c>
      <c r="N230" s="24"/>
      <c r="O230" s="24"/>
      <c r="P230" s="130">
        <f t="shared" si="105"/>
        <v>1</v>
      </c>
      <c r="Q230" s="24"/>
      <c r="R230" s="24">
        <v>2</v>
      </c>
      <c r="S230" s="10"/>
      <c r="T230" s="10"/>
      <c r="U230" s="11"/>
      <c r="V230" s="376"/>
      <c r="W230" s="181">
        <v>14</v>
      </c>
      <c r="X230" s="169" t="s">
        <v>126</v>
      </c>
      <c r="Y230" s="23" t="s">
        <v>109</v>
      </c>
      <c r="Z230" s="157"/>
      <c r="AA230" s="2">
        <f>IF(ISNUMBER(SEARCH("Aut",#REF!)),#REF!, 0)</f>
        <v>0</v>
      </c>
      <c r="AB230" s="2">
        <f>IF(ISNUMBER(SEARCH("Tst",#REF!)),#REF!, 0)</f>
        <v>0</v>
      </c>
      <c r="AC230" s="2">
        <f>IF(ISNUMBER(SEARCH("Calc",#REF!)),#REF!, 0)</f>
        <v>0</v>
      </c>
      <c r="AG230" s="35"/>
      <c r="AH230" s="35"/>
      <c r="AI230" s="35"/>
    </row>
    <row r="231" spans="2:35" ht="12.75" customHeight="1" x14ac:dyDescent="0.2">
      <c r="B231" s="343">
        <v>26</v>
      </c>
      <c r="C231" s="347" t="s">
        <v>64</v>
      </c>
      <c r="D231" s="347" t="s">
        <v>42</v>
      </c>
      <c r="E231" s="347"/>
      <c r="F231" s="347"/>
      <c r="G231" s="347" t="s">
        <v>42</v>
      </c>
      <c r="H231" s="368"/>
      <c r="I231" s="363"/>
      <c r="J231" s="365"/>
      <c r="K231" s="197">
        <v>16</v>
      </c>
      <c r="L231" s="233">
        <f t="shared" ref="L231:R231" si="106">SUM(L234:L243)</f>
        <v>9.4285714285714288</v>
      </c>
      <c r="M231" s="360">
        <f t="shared" si="106"/>
        <v>2</v>
      </c>
      <c r="N231" s="360">
        <f t="shared" si="106"/>
        <v>2</v>
      </c>
      <c r="O231" s="360">
        <f t="shared" si="106"/>
        <v>0</v>
      </c>
      <c r="P231" s="360">
        <f t="shared" si="106"/>
        <v>7.4285714285714288</v>
      </c>
      <c r="Q231" s="360">
        <f t="shared" si="106"/>
        <v>4</v>
      </c>
      <c r="R231" s="360">
        <f t="shared" si="106"/>
        <v>12</v>
      </c>
      <c r="S231" s="27">
        <f>K231-L231</f>
        <v>6.5714285714285712</v>
      </c>
      <c r="T231" s="205">
        <f>T232/28</f>
        <v>4</v>
      </c>
      <c r="U231" s="205"/>
      <c r="V231" s="216"/>
      <c r="W231" s="180"/>
      <c r="X231" s="127"/>
      <c r="Y231" s="79" t="s">
        <v>10</v>
      </c>
      <c r="Z231" s="157"/>
      <c r="AG231" s="35"/>
      <c r="AH231" s="35"/>
      <c r="AI231" s="35"/>
    </row>
    <row r="232" spans="2:35" ht="13.5" customHeight="1" thickBot="1" x14ac:dyDescent="0.25">
      <c r="B232" s="367"/>
      <c r="C232" s="362"/>
      <c r="D232" s="362"/>
      <c r="E232" s="362"/>
      <c r="F232" s="362"/>
      <c r="G232" s="348"/>
      <c r="H232" s="371"/>
      <c r="I232" s="364"/>
      <c r="J232" s="366"/>
      <c r="K232" s="198">
        <v>448</v>
      </c>
      <c r="L232" s="206">
        <f>L231*28</f>
        <v>264</v>
      </c>
      <c r="M232" s="361"/>
      <c r="N232" s="361"/>
      <c r="O232" s="361"/>
      <c r="P232" s="361"/>
      <c r="Q232" s="361"/>
      <c r="R232" s="361"/>
      <c r="S232" s="300">
        <f>K232-L232</f>
        <v>184</v>
      </c>
      <c r="T232" s="26">
        <f>SUM(T233:T243)</f>
        <v>112</v>
      </c>
      <c r="U232" s="9"/>
      <c r="V232" s="217"/>
      <c r="W232" s="181"/>
      <c r="X232" s="109"/>
      <c r="Y232" s="106"/>
      <c r="Z232" s="157"/>
      <c r="AG232" s="35"/>
      <c r="AH232" s="35"/>
      <c r="AI232" s="35"/>
    </row>
    <row r="233" spans="2:35" x14ac:dyDescent="0.2">
      <c r="B233" s="367"/>
      <c r="C233" s="362"/>
      <c r="D233" s="362"/>
      <c r="E233" s="362"/>
      <c r="F233" s="362"/>
      <c r="G233" s="34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11" t="s">
        <v>27</v>
      </c>
      <c r="T233" s="11">
        <v>10</v>
      </c>
      <c r="U233" s="11"/>
      <c r="V233" s="217"/>
      <c r="W233" s="181"/>
      <c r="X233" s="91"/>
      <c r="Y233" s="154"/>
      <c r="Z233" s="157"/>
      <c r="AA233" s="2">
        <f>IF(ISNUMBER(SEARCH("Aut",#REF!)),#REF!, 0)</f>
        <v>0</v>
      </c>
      <c r="AB233" s="2">
        <f>IF(ISNUMBER(SEARCH("Tst",#REF!)),#REF!, 0)</f>
        <v>0</v>
      </c>
      <c r="AC233" s="2">
        <f>IF(ISNUMBER(SEARCH("Calc",#REF!)),#REF!, 0)</f>
        <v>0</v>
      </c>
      <c r="AD233" s="2">
        <f>SUM(AA233:AA243)</f>
        <v>0</v>
      </c>
      <c r="AE233" s="2">
        <f>SUM(AB233:AB243)</f>
        <v>0</v>
      </c>
      <c r="AF233" s="2">
        <f>SUM(AC233:AC243)</f>
        <v>0</v>
      </c>
      <c r="AG233" s="35">
        <f>AD233/11</f>
        <v>0</v>
      </c>
      <c r="AH233" s="35">
        <f>AE233/11</f>
        <v>0</v>
      </c>
      <c r="AI233" s="35">
        <f>AF233/11</f>
        <v>0</v>
      </c>
    </row>
    <row r="234" spans="2:35" x14ac:dyDescent="0.2">
      <c r="B234" s="367"/>
      <c r="C234" s="362"/>
      <c r="D234" s="362"/>
      <c r="E234" s="362"/>
      <c r="F234" s="362"/>
      <c r="G234" s="348"/>
      <c r="H234" s="227" t="s">
        <v>77</v>
      </c>
      <c r="I234" s="11" t="s">
        <v>78</v>
      </c>
      <c r="J234" s="11"/>
      <c r="K234" s="11" t="s">
        <v>11</v>
      </c>
      <c r="L234" s="133">
        <f>M234+P234</f>
        <v>2</v>
      </c>
      <c r="M234" s="133">
        <f t="shared" ref="M234:M243" si="107">IF(J234="m",(N234+O234)*2.5*W234/28,(N234+O234)*2*W234/28)</f>
        <v>2</v>
      </c>
      <c r="N234" s="11">
        <v>2</v>
      </c>
      <c r="O234" s="11"/>
      <c r="P234" s="133">
        <f t="shared" ref="P234:P243" si="108">IF(J234="m",(Q234+R234)*1.5*W234/28,(Q234+R234)*1*W234/28)</f>
        <v>0</v>
      </c>
      <c r="Q234" s="11"/>
      <c r="R234" s="11"/>
      <c r="S234" s="33" t="s">
        <v>28</v>
      </c>
      <c r="T234" s="33">
        <v>10</v>
      </c>
      <c r="U234" s="11"/>
      <c r="V234" s="217"/>
      <c r="W234" s="181">
        <v>14</v>
      </c>
      <c r="X234" s="70" t="s">
        <v>144</v>
      </c>
      <c r="Y234" s="23" t="s">
        <v>109</v>
      </c>
      <c r="Z234" s="157"/>
      <c r="AG234" s="35"/>
      <c r="AH234" s="35"/>
      <c r="AI234" s="35"/>
    </row>
    <row r="235" spans="2:35" ht="25.5" x14ac:dyDescent="0.2">
      <c r="B235" s="367"/>
      <c r="C235" s="362"/>
      <c r="D235" s="362"/>
      <c r="E235" s="362"/>
      <c r="F235" s="362"/>
      <c r="G235" s="348"/>
      <c r="H235" s="225" t="s">
        <v>198</v>
      </c>
      <c r="I235" s="11" t="s">
        <v>32</v>
      </c>
      <c r="J235" s="11"/>
      <c r="K235" s="11" t="s">
        <v>40</v>
      </c>
      <c r="L235" s="133">
        <f t="shared" ref="L235:L243" si="109">M235+P235</f>
        <v>1</v>
      </c>
      <c r="M235" s="133">
        <f t="shared" si="107"/>
        <v>0</v>
      </c>
      <c r="N235" s="11"/>
      <c r="O235" s="11"/>
      <c r="P235" s="133">
        <f t="shared" si="108"/>
        <v>1</v>
      </c>
      <c r="Q235" s="11"/>
      <c r="R235" s="11">
        <v>2</v>
      </c>
      <c r="S235" s="11" t="s">
        <v>30</v>
      </c>
      <c r="T235" s="11">
        <v>45</v>
      </c>
      <c r="U235" s="11"/>
      <c r="V235" s="217"/>
      <c r="W235" s="71">
        <v>14</v>
      </c>
      <c r="X235" s="125" t="s">
        <v>79</v>
      </c>
      <c r="Y235" s="23" t="s">
        <v>109</v>
      </c>
      <c r="Z235" s="157"/>
      <c r="AG235" s="35"/>
      <c r="AH235" s="35"/>
      <c r="AI235" s="35"/>
    </row>
    <row r="236" spans="2:35" ht="25.5" x14ac:dyDescent="0.2">
      <c r="B236" s="367"/>
      <c r="C236" s="362"/>
      <c r="D236" s="362"/>
      <c r="E236" s="362"/>
      <c r="F236" s="362"/>
      <c r="G236" s="348"/>
      <c r="H236" s="225" t="s">
        <v>212</v>
      </c>
      <c r="I236" s="230" t="s">
        <v>78</v>
      </c>
      <c r="J236" s="224"/>
      <c r="K236" s="230" t="s">
        <v>44</v>
      </c>
      <c r="L236" s="133">
        <f t="shared" si="109"/>
        <v>1.4285714285714286</v>
      </c>
      <c r="M236" s="133">
        <f t="shared" si="107"/>
        <v>0</v>
      </c>
      <c r="N236" s="132"/>
      <c r="O236" s="132"/>
      <c r="P236" s="133">
        <f t="shared" si="108"/>
        <v>1.4285714285714286</v>
      </c>
      <c r="Q236" s="132"/>
      <c r="R236" s="132">
        <v>4</v>
      </c>
      <c r="S236" s="33" t="s">
        <v>29</v>
      </c>
      <c r="T236" s="11">
        <v>30</v>
      </c>
      <c r="U236" s="11"/>
      <c r="V236" s="217"/>
      <c r="W236" s="181">
        <v>10</v>
      </c>
      <c r="X236" s="125" t="s">
        <v>240</v>
      </c>
      <c r="Y236" s="95" t="s">
        <v>17</v>
      </c>
      <c r="Z236" s="246" t="s">
        <v>242</v>
      </c>
      <c r="AG236" s="35"/>
      <c r="AH236" s="35"/>
      <c r="AI236" s="35"/>
    </row>
    <row r="237" spans="2:35" x14ac:dyDescent="0.2">
      <c r="B237" s="367"/>
      <c r="C237" s="362"/>
      <c r="D237" s="362"/>
      <c r="E237" s="362"/>
      <c r="F237" s="362"/>
      <c r="G237" s="348"/>
      <c r="H237" s="225" t="s">
        <v>212</v>
      </c>
      <c r="I237" s="11" t="s">
        <v>38</v>
      </c>
      <c r="J237" s="11"/>
      <c r="K237" s="11" t="s">
        <v>60</v>
      </c>
      <c r="L237" s="133">
        <f t="shared" si="109"/>
        <v>1</v>
      </c>
      <c r="M237" s="133">
        <f t="shared" si="107"/>
        <v>0</v>
      </c>
      <c r="N237" s="11"/>
      <c r="O237" s="11"/>
      <c r="P237" s="133">
        <f t="shared" si="108"/>
        <v>1</v>
      </c>
      <c r="Q237" s="11"/>
      <c r="R237" s="11">
        <v>2</v>
      </c>
      <c r="S237" s="12" t="s">
        <v>138</v>
      </c>
      <c r="T237" s="12">
        <v>17</v>
      </c>
      <c r="U237" s="11"/>
      <c r="V237" s="217"/>
      <c r="W237" s="181">
        <v>14</v>
      </c>
      <c r="X237" s="91" t="s">
        <v>67</v>
      </c>
      <c r="Y237" s="106" t="s">
        <v>10</v>
      </c>
      <c r="Z237" s="246" t="s">
        <v>241</v>
      </c>
      <c r="AG237" s="35"/>
      <c r="AH237" s="35"/>
      <c r="AI237" s="35"/>
    </row>
    <row r="238" spans="2:35" ht="63.75" x14ac:dyDescent="0.2">
      <c r="B238" s="367"/>
      <c r="C238" s="362"/>
      <c r="D238" s="362"/>
      <c r="E238" s="362"/>
      <c r="F238" s="362"/>
      <c r="G238" s="348"/>
      <c r="H238" s="225" t="s">
        <v>215</v>
      </c>
      <c r="I238" s="11" t="s">
        <v>236</v>
      </c>
      <c r="J238" s="11"/>
      <c r="K238" s="11" t="s">
        <v>60</v>
      </c>
      <c r="L238" s="133">
        <f t="shared" si="109"/>
        <v>1</v>
      </c>
      <c r="M238" s="133">
        <f t="shared" si="107"/>
        <v>0</v>
      </c>
      <c r="N238" s="11"/>
      <c r="O238" s="11"/>
      <c r="P238" s="133">
        <f t="shared" si="108"/>
        <v>1</v>
      </c>
      <c r="Q238" s="11"/>
      <c r="R238" s="11">
        <v>2</v>
      </c>
      <c r="S238" s="12"/>
      <c r="T238" s="12"/>
      <c r="U238" s="11"/>
      <c r="V238" s="217"/>
      <c r="W238" s="181">
        <v>14</v>
      </c>
      <c r="X238" s="70" t="s">
        <v>70</v>
      </c>
      <c r="Y238" s="23" t="s">
        <v>10</v>
      </c>
      <c r="Z238" s="157"/>
      <c r="AG238" s="35"/>
      <c r="AH238" s="35"/>
      <c r="AI238" s="35"/>
    </row>
    <row r="239" spans="2:35" ht="25.5" x14ac:dyDescent="0.2">
      <c r="B239" s="367"/>
      <c r="C239" s="362"/>
      <c r="D239" s="362"/>
      <c r="E239" s="362"/>
      <c r="F239" s="362"/>
      <c r="G239" s="348"/>
      <c r="H239" s="225" t="s">
        <v>216</v>
      </c>
      <c r="I239" s="11" t="s">
        <v>32</v>
      </c>
      <c r="J239" s="11"/>
      <c r="K239" s="11" t="s">
        <v>60</v>
      </c>
      <c r="L239" s="133">
        <f t="shared" si="109"/>
        <v>0.5</v>
      </c>
      <c r="M239" s="133">
        <f t="shared" si="107"/>
        <v>0</v>
      </c>
      <c r="N239" s="11"/>
      <c r="O239" s="11"/>
      <c r="P239" s="133">
        <f t="shared" si="108"/>
        <v>0.5</v>
      </c>
      <c r="Q239" s="11">
        <v>1</v>
      </c>
      <c r="R239" s="11"/>
      <c r="S239" s="9"/>
      <c r="T239" s="9"/>
      <c r="U239" s="11"/>
      <c r="V239" s="217"/>
      <c r="W239" s="71">
        <v>14</v>
      </c>
      <c r="X239" s="155" t="s">
        <v>126</v>
      </c>
      <c r="Y239" s="23" t="s">
        <v>17</v>
      </c>
      <c r="Z239" s="157"/>
      <c r="AG239" s="35"/>
      <c r="AH239" s="35"/>
      <c r="AI239" s="35"/>
    </row>
    <row r="240" spans="2:35" ht="25.5" x14ac:dyDescent="0.2">
      <c r="B240" s="367"/>
      <c r="C240" s="362"/>
      <c r="D240" s="362"/>
      <c r="E240" s="362"/>
      <c r="F240" s="362"/>
      <c r="G240" s="348"/>
      <c r="H240" s="225" t="s">
        <v>217</v>
      </c>
      <c r="I240" s="11" t="s">
        <v>32</v>
      </c>
      <c r="J240" s="11"/>
      <c r="K240" s="11" t="s">
        <v>60</v>
      </c>
      <c r="L240" s="133">
        <f t="shared" si="109"/>
        <v>0.5</v>
      </c>
      <c r="M240" s="133">
        <f t="shared" si="107"/>
        <v>0</v>
      </c>
      <c r="N240" s="11"/>
      <c r="O240" s="11"/>
      <c r="P240" s="133">
        <f t="shared" si="108"/>
        <v>0.5</v>
      </c>
      <c r="Q240" s="11">
        <v>1</v>
      </c>
      <c r="R240" s="170"/>
      <c r="S240" s="9"/>
      <c r="T240" s="9"/>
      <c r="U240" s="11"/>
      <c r="V240" s="217"/>
      <c r="W240" s="71">
        <v>14</v>
      </c>
      <c r="X240" s="155" t="s">
        <v>126</v>
      </c>
      <c r="Y240" s="23" t="s">
        <v>17</v>
      </c>
      <c r="Z240" s="157"/>
      <c r="AG240" s="35"/>
      <c r="AH240" s="35"/>
      <c r="AI240" s="35"/>
    </row>
    <row r="241" spans="2:35" ht="25.5" x14ac:dyDescent="0.2">
      <c r="B241" s="367"/>
      <c r="C241" s="362"/>
      <c r="D241" s="362"/>
      <c r="E241" s="362"/>
      <c r="F241" s="362"/>
      <c r="G241" s="348"/>
      <c r="H241" s="225" t="s">
        <v>174</v>
      </c>
      <c r="I241" s="11" t="s">
        <v>36</v>
      </c>
      <c r="J241" s="11"/>
      <c r="K241" s="11" t="s">
        <v>46</v>
      </c>
      <c r="L241" s="133">
        <f t="shared" si="109"/>
        <v>0.5</v>
      </c>
      <c r="M241" s="133">
        <f t="shared" si="107"/>
        <v>0</v>
      </c>
      <c r="N241" s="11"/>
      <c r="O241" s="11"/>
      <c r="P241" s="133">
        <f t="shared" si="108"/>
        <v>0.5</v>
      </c>
      <c r="Q241" s="170"/>
      <c r="R241" s="170">
        <v>1</v>
      </c>
      <c r="S241" s="9"/>
      <c r="T241" s="9"/>
      <c r="U241" s="11"/>
      <c r="V241" s="217"/>
      <c r="W241" s="181">
        <v>14</v>
      </c>
      <c r="X241" s="138" t="s">
        <v>55</v>
      </c>
      <c r="Y241" s="23" t="s">
        <v>109</v>
      </c>
      <c r="Z241" s="325" t="s">
        <v>307</v>
      </c>
      <c r="AG241" s="35"/>
      <c r="AH241" s="35"/>
      <c r="AI241" s="35"/>
    </row>
    <row r="242" spans="2:35" ht="25.5" x14ac:dyDescent="0.2">
      <c r="B242" s="367"/>
      <c r="C242" s="362"/>
      <c r="D242" s="362"/>
      <c r="E242" s="362"/>
      <c r="F242" s="362"/>
      <c r="G242" s="348"/>
      <c r="H242" s="225" t="s">
        <v>175</v>
      </c>
      <c r="I242" s="11" t="s">
        <v>36</v>
      </c>
      <c r="J242" s="11"/>
      <c r="K242" s="11" t="s">
        <v>46</v>
      </c>
      <c r="L242" s="133">
        <f t="shared" si="109"/>
        <v>0.5</v>
      </c>
      <c r="M242" s="133">
        <f t="shared" si="107"/>
        <v>0</v>
      </c>
      <c r="N242" s="11"/>
      <c r="O242" s="11"/>
      <c r="P242" s="133">
        <f t="shared" si="108"/>
        <v>0.5</v>
      </c>
      <c r="Q242" s="11"/>
      <c r="R242" s="11">
        <v>1</v>
      </c>
      <c r="S242" s="9"/>
      <c r="T242" s="9"/>
      <c r="U242" s="11"/>
      <c r="V242" s="256"/>
      <c r="W242" s="181">
        <v>14</v>
      </c>
      <c r="X242" s="138" t="s">
        <v>55</v>
      </c>
      <c r="Y242" s="23" t="s">
        <v>109</v>
      </c>
      <c r="Z242" s="325" t="s">
        <v>308</v>
      </c>
      <c r="AG242" s="35"/>
      <c r="AH242" s="35"/>
      <c r="AI242" s="35"/>
    </row>
    <row r="243" spans="2:35" ht="39" thickBot="1" x14ac:dyDescent="0.25">
      <c r="B243" s="367"/>
      <c r="C243" s="362"/>
      <c r="D243" s="362"/>
      <c r="E243" s="362"/>
      <c r="F243" s="362"/>
      <c r="G243" s="348"/>
      <c r="H243" s="332" t="s">
        <v>203</v>
      </c>
      <c r="I243" s="11" t="s">
        <v>36</v>
      </c>
      <c r="J243" s="11"/>
      <c r="K243" s="11" t="s">
        <v>46</v>
      </c>
      <c r="L243" s="133">
        <f t="shared" si="109"/>
        <v>1</v>
      </c>
      <c r="M243" s="133">
        <f t="shared" si="107"/>
        <v>0</v>
      </c>
      <c r="N243" s="11"/>
      <c r="O243" s="11"/>
      <c r="P243" s="133">
        <f t="shared" si="108"/>
        <v>1</v>
      </c>
      <c r="Q243" s="11">
        <v>2</v>
      </c>
      <c r="R243" s="11"/>
      <c r="S243" s="12"/>
      <c r="T243" s="9"/>
      <c r="U243" s="11"/>
      <c r="V243" s="217"/>
      <c r="W243" s="71">
        <v>14</v>
      </c>
      <c r="X243" s="125" t="s">
        <v>79</v>
      </c>
      <c r="Y243" s="23" t="s">
        <v>109</v>
      </c>
      <c r="Z243" s="325" t="s">
        <v>303</v>
      </c>
      <c r="AA243" s="2">
        <f>IF(ISNUMBER(SEARCH("Aut",#REF!)),#REF!, 0)</f>
        <v>0</v>
      </c>
      <c r="AB243" s="2">
        <f>IF(ISNUMBER(SEARCH("Tst",#REF!)),#REF!, 0)</f>
        <v>0</v>
      </c>
      <c r="AC243" s="2">
        <f>IF(ISNUMBER(SEARCH("Calc",#REF!)),#REF!, 0)</f>
        <v>0</v>
      </c>
      <c r="AG243" s="35"/>
      <c r="AH243" s="35"/>
      <c r="AI243" s="35"/>
    </row>
    <row r="244" spans="2:35" ht="12.75" customHeight="1" x14ac:dyDescent="0.2">
      <c r="B244" s="343">
        <v>27</v>
      </c>
      <c r="C244" s="347" t="s">
        <v>64</v>
      </c>
      <c r="D244" s="347" t="s">
        <v>41</v>
      </c>
      <c r="E244" s="347"/>
      <c r="F244" s="347"/>
      <c r="G244" s="347" t="s">
        <v>42</v>
      </c>
      <c r="H244" s="368"/>
      <c r="I244" s="363"/>
      <c r="J244" s="365"/>
      <c r="K244" s="197">
        <v>16</v>
      </c>
      <c r="L244" s="239">
        <f t="shared" ref="L244:R244" si="110">SUM(L246:L257)</f>
        <v>13</v>
      </c>
      <c r="M244" s="360">
        <f t="shared" si="110"/>
        <v>2</v>
      </c>
      <c r="N244" s="360">
        <f t="shared" si="110"/>
        <v>0</v>
      </c>
      <c r="O244" s="360">
        <f t="shared" si="110"/>
        <v>2</v>
      </c>
      <c r="P244" s="360">
        <f t="shared" si="110"/>
        <v>11</v>
      </c>
      <c r="Q244" s="360">
        <f t="shared" si="110"/>
        <v>16</v>
      </c>
      <c r="R244" s="360">
        <f t="shared" si="110"/>
        <v>6</v>
      </c>
      <c r="S244" s="27">
        <f>K244-L244</f>
        <v>3</v>
      </c>
      <c r="T244" s="205">
        <f>T245/28</f>
        <v>4</v>
      </c>
      <c r="U244" s="205"/>
      <c r="V244" s="375"/>
      <c r="W244" s="180"/>
      <c r="X244" s="76"/>
      <c r="Y244" s="29"/>
      <c r="Z244" s="157"/>
    </row>
    <row r="245" spans="2:35" ht="12.75" customHeight="1" thickBot="1" x14ac:dyDescent="0.25">
      <c r="B245" s="367"/>
      <c r="C245" s="362"/>
      <c r="D245" s="362"/>
      <c r="E245" s="362"/>
      <c r="F245" s="362"/>
      <c r="G245" s="348"/>
      <c r="H245" s="371"/>
      <c r="I245" s="364"/>
      <c r="J245" s="366"/>
      <c r="K245" s="198">
        <v>448</v>
      </c>
      <c r="L245" s="206">
        <f>L244*28</f>
        <v>364</v>
      </c>
      <c r="M245" s="361"/>
      <c r="N245" s="361"/>
      <c r="O245" s="361"/>
      <c r="P245" s="361"/>
      <c r="Q245" s="361"/>
      <c r="R245" s="361"/>
      <c r="S245" s="300">
        <f>K245-L245</f>
        <v>84</v>
      </c>
      <c r="T245" s="26">
        <f>SUM(T246:T257)</f>
        <v>112</v>
      </c>
      <c r="U245" s="9"/>
      <c r="V245" s="376"/>
      <c r="W245" s="181"/>
      <c r="X245" s="129"/>
      <c r="Y245" s="30"/>
      <c r="Z245" s="157"/>
    </row>
    <row r="246" spans="2:35" ht="26.25" thickBot="1" x14ac:dyDescent="0.25">
      <c r="B246" s="367"/>
      <c r="C246" s="362"/>
      <c r="D246" s="362"/>
      <c r="E246" s="362"/>
      <c r="F246" s="362"/>
      <c r="G246" s="348"/>
      <c r="H246" s="225" t="s">
        <v>181</v>
      </c>
      <c r="I246" s="11" t="s">
        <v>182</v>
      </c>
      <c r="J246" s="11"/>
      <c r="K246" s="209" t="s">
        <v>183</v>
      </c>
      <c r="L246" s="133">
        <f>M246+P246</f>
        <v>2</v>
      </c>
      <c r="M246" s="130">
        <f t="shared" ref="M246:M257" si="111">IF(J246="m",(N246+O246)*2.5*W246/28,(N246+O246)*2*W246/28)</f>
        <v>2</v>
      </c>
      <c r="N246" s="215"/>
      <c r="O246" s="215">
        <v>2</v>
      </c>
      <c r="P246" s="130">
        <f t="shared" ref="P246:P257" si="112">IF(J246="m",(Q246+R246)*1.5*W246/28,(Q246+R246)*1*W246/28)</f>
        <v>0</v>
      </c>
      <c r="Q246" s="215"/>
      <c r="R246" s="215"/>
      <c r="S246" s="11" t="s">
        <v>27</v>
      </c>
      <c r="T246" s="11">
        <v>10</v>
      </c>
      <c r="U246" s="11"/>
      <c r="V246" s="376"/>
      <c r="W246" s="107">
        <v>14</v>
      </c>
      <c r="X246" s="175" t="s">
        <v>227</v>
      </c>
      <c r="Y246" s="23" t="s">
        <v>10</v>
      </c>
      <c r="Z246" s="237" t="s">
        <v>251</v>
      </c>
    </row>
    <row r="247" spans="2:35" ht="25.5" x14ac:dyDescent="0.2">
      <c r="B247" s="367"/>
      <c r="C247" s="362"/>
      <c r="D247" s="362"/>
      <c r="E247" s="362"/>
      <c r="F247" s="362"/>
      <c r="G247" s="348"/>
      <c r="H247" s="225" t="s">
        <v>146</v>
      </c>
      <c r="I247" s="11" t="s">
        <v>38</v>
      </c>
      <c r="J247" s="11"/>
      <c r="K247" s="11" t="s">
        <v>40</v>
      </c>
      <c r="L247" s="133">
        <f t="shared" ref="L247:L257" si="113">M247+P247</f>
        <v>1</v>
      </c>
      <c r="M247" s="130">
        <f t="shared" si="111"/>
        <v>0</v>
      </c>
      <c r="N247" s="11"/>
      <c r="O247" s="11"/>
      <c r="P247" s="130">
        <f t="shared" si="112"/>
        <v>1</v>
      </c>
      <c r="Q247" s="11">
        <v>2</v>
      </c>
      <c r="R247" s="11"/>
      <c r="S247" s="33" t="s">
        <v>28</v>
      </c>
      <c r="T247" s="33">
        <v>10</v>
      </c>
      <c r="U247" s="11"/>
      <c r="V247" s="376"/>
      <c r="W247" s="181">
        <v>14</v>
      </c>
      <c r="X247" s="91" t="s">
        <v>65</v>
      </c>
      <c r="Y247" s="23" t="s">
        <v>109</v>
      </c>
      <c r="Z247" s="157"/>
    </row>
    <row r="248" spans="2:35" ht="25.5" x14ac:dyDescent="0.2">
      <c r="B248" s="367"/>
      <c r="C248" s="362"/>
      <c r="D248" s="362"/>
      <c r="E248" s="362"/>
      <c r="F248" s="362"/>
      <c r="G248" s="348"/>
      <c r="H248" s="225" t="s">
        <v>146</v>
      </c>
      <c r="I248" s="11" t="s">
        <v>287</v>
      </c>
      <c r="J248" s="11"/>
      <c r="K248" s="11" t="s">
        <v>288</v>
      </c>
      <c r="L248" s="133">
        <f t="shared" ref="L248" si="114">M248+P248</f>
        <v>1</v>
      </c>
      <c r="M248" s="130">
        <f t="shared" ref="M248" si="115">IF(J248="m",(N248+O248)*2.5*W248/28,(N248+O248)*2*W248/28)</f>
        <v>0</v>
      </c>
      <c r="N248" s="11"/>
      <c r="O248" s="11"/>
      <c r="P248" s="130">
        <f t="shared" si="112"/>
        <v>1</v>
      </c>
      <c r="Q248" s="11">
        <v>2</v>
      </c>
      <c r="R248" s="11"/>
      <c r="S248" s="11" t="s">
        <v>30</v>
      </c>
      <c r="T248" s="11">
        <v>45</v>
      </c>
      <c r="U248" s="11"/>
      <c r="V248" s="376"/>
      <c r="W248" s="181">
        <v>14</v>
      </c>
      <c r="X248" s="91" t="s">
        <v>65</v>
      </c>
      <c r="Y248" s="23" t="s">
        <v>109</v>
      </c>
      <c r="Z248" s="246" t="s">
        <v>285</v>
      </c>
    </row>
    <row r="249" spans="2:35" ht="25.5" x14ac:dyDescent="0.2">
      <c r="B249" s="367"/>
      <c r="C249" s="362"/>
      <c r="D249" s="362"/>
      <c r="E249" s="362"/>
      <c r="F249" s="362"/>
      <c r="G249" s="348"/>
      <c r="H249" s="225" t="s">
        <v>146</v>
      </c>
      <c r="I249" s="11" t="s">
        <v>38</v>
      </c>
      <c r="J249" s="11"/>
      <c r="K249" s="11" t="s">
        <v>40</v>
      </c>
      <c r="L249" s="133">
        <f t="shared" si="113"/>
        <v>1</v>
      </c>
      <c r="M249" s="130">
        <f t="shared" si="111"/>
        <v>0</v>
      </c>
      <c r="N249" s="11"/>
      <c r="O249" s="11"/>
      <c r="P249" s="130">
        <f t="shared" si="112"/>
        <v>1</v>
      </c>
      <c r="Q249" s="11">
        <v>2</v>
      </c>
      <c r="R249" s="11"/>
      <c r="S249" s="33" t="s">
        <v>29</v>
      </c>
      <c r="T249" s="11">
        <v>30</v>
      </c>
      <c r="U249" s="11"/>
      <c r="V249" s="376"/>
      <c r="W249" s="181">
        <v>14</v>
      </c>
      <c r="X249" s="91" t="s">
        <v>65</v>
      </c>
      <c r="Y249" s="23" t="s">
        <v>109</v>
      </c>
      <c r="Z249" s="157"/>
    </row>
    <row r="250" spans="2:35" ht="51.75" thickBot="1" x14ac:dyDescent="0.25">
      <c r="B250" s="367"/>
      <c r="C250" s="362"/>
      <c r="D250" s="362"/>
      <c r="E250" s="362"/>
      <c r="F250" s="362"/>
      <c r="G250" s="348"/>
      <c r="H250" s="225" t="s">
        <v>145</v>
      </c>
      <c r="I250" s="11" t="s">
        <v>54</v>
      </c>
      <c r="J250" s="11"/>
      <c r="K250" s="11" t="s">
        <v>44</v>
      </c>
      <c r="L250" s="133">
        <f t="shared" si="113"/>
        <v>2</v>
      </c>
      <c r="M250" s="130">
        <f t="shared" si="111"/>
        <v>0</v>
      </c>
      <c r="N250" s="11"/>
      <c r="O250" s="11"/>
      <c r="P250" s="130">
        <f t="shared" si="112"/>
        <v>2</v>
      </c>
      <c r="Q250" s="193">
        <v>4</v>
      </c>
      <c r="R250" s="11"/>
      <c r="S250" s="12" t="s">
        <v>138</v>
      </c>
      <c r="T250" s="12">
        <v>17</v>
      </c>
      <c r="U250" s="11"/>
      <c r="V250" s="376"/>
      <c r="W250" s="107">
        <v>14</v>
      </c>
      <c r="X250" s="339" t="s">
        <v>70</v>
      </c>
      <c r="Y250" s="101" t="s">
        <v>109</v>
      </c>
      <c r="Z250" s="325" t="s">
        <v>314</v>
      </c>
    </row>
    <row r="251" spans="2:35" ht="25.5" x14ac:dyDescent="0.2">
      <c r="B251" s="367"/>
      <c r="C251" s="362"/>
      <c r="D251" s="362"/>
      <c r="E251" s="362"/>
      <c r="F251" s="362"/>
      <c r="G251" s="348"/>
      <c r="H251" s="225" t="s">
        <v>146</v>
      </c>
      <c r="I251" s="11" t="s">
        <v>78</v>
      </c>
      <c r="J251" s="11"/>
      <c r="K251" s="11" t="s">
        <v>40</v>
      </c>
      <c r="L251" s="133">
        <f t="shared" si="113"/>
        <v>1</v>
      </c>
      <c r="M251" s="130">
        <f t="shared" si="111"/>
        <v>0</v>
      </c>
      <c r="N251" s="11"/>
      <c r="O251" s="11"/>
      <c r="P251" s="130">
        <f t="shared" si="112"/>
        <v>1</v>
      </c>
      <c r="Q251" s="11">
        <v>2</v>
      </c>
      <c r="R251" s="11"/>
      <c r="S251" s="11"/>
      <c r="T251" s="11"/>
      <c r="U251" s="11"/>
      <c r="V251" s="376"/>
      <c r="W251" s="181">
        <v>14</v>
      </c>
      <c r="X251" s="91" t="s">
        <v>65</v>
      </c>
      <c r="Y251" s="23" t="s">
        <v>109</v>
      </c>
      <c r="Z251" s="157"/>
    </row>
    <row r="252" spans="2:35" x14ac:dyDescent="0.2">
      <c r="B252" s="367"/>
      <c r="C252" s="362"/>
      <c r="D252" s="362"/>
      <c r="E252" s="362"/>
      <c r="F252" s="362"/>
      <c r="G252" s="348"/>
      <c r="H252" s="225" t="s">
        <v>212</v>
      </c>
      <c r="I252" s="11" t="s">
        <v>38</v>
      </c>
      <c r="J252" s="11"/>
      <c r="K252" s="11" t="s">
        <v>60</v>
      </c>
      <c r="L252" s="133">
        <f t="shared" si="113"/>
        <v>1</v>
      </c>
      <c r="M252" s="130">
        <f t="shared" si="111"/>
        <v>0</v>
      </c>
      <c r="N252" s="11"/>
      <c r="O252" s="11"/>
      <c r="P252" s="130">
        <f t="shared" si="112"/>
        <v>1</v>
      </c>
      <c r="Q252" s="11"/>
      <c r="R252" s="11">
        <v>2</v>
      </c>
      <c r="S252" s="11"/>
      <c r="T252" s="11"/>
      <c r="U252" s="11"/>
      <c r="V252" s="376"/>
      <c r="W252" s="181">
        <v>14</v>
      </c>
      <c r="X252" s="91" t="s">
        <v>67</v>
      </c>
      <c r="Y252" s="106" t="s">
        <v>10</v>
      </c>
      <c r="Z252" s="157"/>
    </row>
    <row r="253" spans="2:35" ht="38.25" x14ac:dyDescent="0.2">
      <c r="B253" s="367"/>
      <c r="C253" s="362"/>
      <c r="D253" s="362"/>
      <c r="E253" s="362"/>
      <c r="F253" s="362"/>
      <c r="G253" s="348"/>
      <c r="H253" s="225" t="s">
        <v>202</v>
      </c>
      <c r="I253" s="11" t="s">
        <v>129</v>
      </c>
      <c r="J253" s="11"/>
      <c r="K253" s="11" t="s">
        <v>46</v>
      </c>
      <c r="L253" s="133">
        <f t="shared" si="113"/>
        <v>1</v>
      </c>
      <c r="M253" s="130">
        <f t="shared" si="111"/>
        <v>0</v>
      </c>
      <c r="N253" s="11"/>
      <c r="O253" s="11"/>
      <c r="P253" s="130">
        <f t="shared" si="112"/>
        <v>1</v>
      </c>
      <c r="Q253" s="11">
        <v>2</v>
      </c>
      <c r="R253" s="11"/>
      <c r="S253" s="11"/>
      <c r="T253" s="11"/>
      <c r="U253" s="11"/>
      <c r="V253" s="376"/>
      <c r="W253" s="181">
        <v>14</v>
      </c>
      <c r="X253" s="125" t="s">
        <v>79</v>
      </c>
      <c r="Y253" s="23" t="s">
        <v>109</v>
      </c>
      <c r="Z253" s="246" t="s">
        <v>312</v>
      </c>
    </row>
    <row r="254" spans="2:35" ht="25.5" x14ac:dyDescent="0.2">
      <c r="B254" s="367"/>
      <c r="C254" s="362"/>
      <c r="D254" s="362"/>
      <c r="E254" s="362"/>
      <c r="F254" s="362"/>
      <c r="G254" s="348"/>
      <c r="H254" s="225" t="s">
        <v>177</v>
      </c>
      <c r="I254" s="11" t="s">
        <v>36</v>
      </c>
      <c r="J254" s="11"/>
      <c r="K254" s="11" t="s">
        <v>46</v>
      </c>
      <c r="L254" s="133">
        <f t="shared" si="113"/>
        <v>0.5</v>
      </c>
      <c r="M254" s="130">
        <f t="shared" si="111"/>
        <v>0</v>
      </c>
      <c r="N254" s="11"/>
      <c r="O254" s="11"/>
      <c r="P254" s="130">
        <f t="shared" si="112"/>
        <v>0.5</v>
      </c>
      <c r="Q254" s="11"/>
      <c r="R254" s="11">
        <v>1</v>
      </c>
      <c r="S254" s="11"/>
      <c r="T254" s="11"/>
      <c r="U254" s="11"/>
      <c r="V254" s="376"/>
      <c r="W254" s="181">
        <v>14</v>
      </c>
      <c r="X254" s="70" t="s">
        <v>70</v>
      </c>
      <c r="Y254" s="23" t="s">
        <v>10</v>
      </c>
      <c r="Z254" s="157" t="s">
        <v>306</v>
      </c>
    </row>
    <row r="255" spans="2:35" ht="25.5" x14ac:dyDescent="0.2">
      <c r="B255" s="367"/>
      <c r="C255" s="362"/>
      <c r="D255" s="362"/>
      <c r="E255" s="362"/>
      <c r="F255" s="362"/>
      <c r="G255" s="348"/>
      <c r="H255" s="225" t="s">
        <v>178</v>
      </c>
      <c r="I255" s="11" t="s">
        <v>36</v>
      </c>
      <c r="J255" s="11"/>
      <c r="K255" s="11" t="s">
        <v>46</v>
      </c>
      <c r="L255" s="133">
        <f t="shared" si="113"/>
        <v>0.5</v>
      </c>
      <c r="M255" s="130">
        <f t="shared" si="111"/>
        <v>0</v>
      </c>
      <c r="N255" s="11"/>
      <c r="O255" s="11"/>
      <c r="P255" s="130">
        <f t="shared" si="112"/>
        <v>0.5</v>
      </c>
      <c r="Q255" s="11"/>
      <c r="R255" s="11">
        <v>1</v>
      </c>
      <c r="S255" s="11"/>
      <c r="T255" s="11"/>
      <c r="U255" s="11"/>
      <c r="V255" s="376"/>
      <c r="W255" s="181">
        <v>14</v>
      </c>
      <c r="X255" s="70" t="s">
        <v>70</v>
      </c>
      <c r="Y255" s="23" t="s">
        <v>10</v>
      </c>
      <c r="Z255" s="157" t="s">
        <v>306</v>
      </c>
    </row>
    <row r="256" spans="2:35" ht="51" x14ac:dyDescent="0.2">
      <c r="B256" s="367"/>
      <c r="C256" s="362"/>
      <c r="D256" s="362"/>
      <c r="E256" s="362"/>
      <c r="F256" s="362"/>
      <c r="G256" s="348"/>
      <c r="H256" s="225" t="s">
        <v>145</v>
      </c>
      <c r="I256" s="11" t="s">
        <v>38</v>
      </c>
      <c r="J256" s="11"/>
      <c r="K256" s="11" t="s">
        <v>40</v>
      </c>
      <c r="L256" s="133">
        <f t="shared" si="113"/>
        <v>1</v>
      </c>
      <c r="M256" s="130">
        <f t="shared" si="111"/>
        <v>0</v>
      </c>
      <c r="N256" s="11"/>
      <c r="O256" s="11"/>
      <c r="P256" s="130">
        <f t="shared" si="112"/>
        <v>1</v>
      </c>
      <c r="Q256" s="11">
        <v>2</v>
      </c>
      <c r="R256" s="11"/>
      <c r="S256" s="11"/>
      <c r="T256" s="11"/>
      <c r="U256" s="11"/>
      <c r="V256" s="376"/>
      <c r="W256" s="181">
        <v>14</v>
      </c>
      <c r="X256" s="70" t="s">
        <v>70</v>
      </c>
      <c r="Y256" s="23" t="s">
        <v>10</v>
      </c>
      <c r="Z256" s="157"/>
    </row>
    <row r="257" spans="2:35" ht="64.5" thickBot="1" x14ac:dyDescent="0.25">
      <c r="B257" s="367"/>
      <c r="C257" s="362"/>
      <c r="D257" s="362"/>
      <c r="E257" s="362"/>
      <c r="F257" s="362"/>
      <c r="G257" s="348"/>
      <c r="H257" s="225" t="s">
        <v>215</v>
      </c>
      <c r="I257" s="11" t="s">
        <v>54</v>
      </c>
      <c r="J257" s="11"/>
      <c r="K257" s="11" t="s">
        <v>46</v>
      </c>
      <c r="L257" s="133">
        <f t="shared" si="113"/>
        <v>1</v>
      </c>
      <c r="M257" s="130">
        <f t="shared" si="111"/>
        <v>0</v>
      </c>
      <c r="N257" s="11"/>
      <c r="O257" s="11"/>
      <c r="P257" s="130">
        <f t="shared" si="112"/>
        <v>1</v>
      </c>
      <c r="Q257" s="195"/>
      <c r="R257" s="196">
        <v>2</v>
      </c>
      <c r="S257" s="11"/>
      <c r="T257" s="11"/>
      <c r="U257" s="11"/>
      <c r="V257" s="376"/>
      <c r="W257" s="181">
        <v>14</v>
      </c>
      <c r="X257" s="70" t="s">
        <v>70</v>
      </c>
      <c r="Y257" s="23" t="s">
        <v>10</v>
      </c>
      <c r="Z257" s="157"/>
    </row>
    <row r="258" spans="2:35" ht="12.75" customHeight="1" x14ac:dyDescent="0.2">
      <c r="B258" s="343">
        <v>28</v>
      </c>
      <c r="C258" s="347" t="s">
        <v>17</v>
      </c>
      <c r="D258" s="455" t="s">
        <v>205</v>
      </c>
      <c r="E258" s="347" t="s">
        <v>17</v>
      </c>
      <c r="F258" s="347" t="s">
        <v>153</v>
      </c>
      <c r="G258" s="347" t="s">
        <v>152</v>
      </c>
      <c r="H258" s="368"/>
      <c r="I258" s="363"/>
      <c r="J258" s="365"/>
      <c r="K258" s="197">
        <v>16</v>
      </c>
      <c r="L258" s="277">
        <f>SUM(L260:L267)</f>
        <v>11.5</v>
      </c>
      <c r="M258" s="360">
        <f>SUM(M260:M266)</f>
        <v>0</v>
      </c>
      <c r="N258" s="360">
        <f>SUM(N260:N266)</f>
        <v>0</v>
      </c>
      <c r="O258" s="360">
        <f>SUM(O260:O266)</f>
        <v>0</v>
      </c>
      <c r="P258" s="360">
        <f>SUM(P260:P266)</f>
        <v>11</v>
      </c>
      <c r="Q258" s="358">
        <f>SUM(Q260:Q267)</f>
        <v>17</v>
      </c>
      <c r="R258" s="358">
        <f>SUM(R260:R267)</f>
        <v>6</v>
      </c>
      <c r="S258" s="27">
        <f>K258-L258</f>
        <v>4.5</v>
      </c>
      <c r="T258" s="205">
        <f>T259/28</f>
        <v>3</v>
      </c>
      <c r="U258" s="205"/>
      <c r="V258" s="375"/>
      <c r="W258" s="180"/>
      <c r="X258" s="128"/>
      <c r="Y258" s="79"/>
      <c r="Z258" s="229" t="s">
        <v>283</v>
      </c>
      <c r="AG258" s="35"/>
      <c r="AH258" s="35"/>
      <c r="AI258" s="35"/>
    </row>
    <row r="259" spans="2:35" ht="13.5" customHeight="1" thickBot="1" x14ac:dyDescent="0.25">
      <c r="B259" s="367"/>
      <c r="C259" s="362"/>
      <c r="D259" s="456"/>
      <c r="E259" s="362"/>
      <c r="F259" s="362"/>
      <c r="G259" s="348"/>
      <c r="H259" s="369"/>
      <c r="I259" s="370"/>
      <c r="J259" s="408"/>
      <c r="K259" s="198">
        <v>448</v>
      </c>
      <c r="L259" s="206">
        <f>L258*28</f>
        <v>322</v>
      </c>
      <c r="M259" s="361"/>
      <c r="N259" s="361"/>
      <c r="O259" s="361"/>
      <c r="P259" s="361"/>
      <c r="Q259" s="359"/>
      <c r="R259" s="359"/>
      <c r="S259" s="300">
        <f>K259-L259</f>
        <v>126</v>
      </c>
      <c r="T259" s="26">
        <f>SUM(T260:T267)</f>
        <v>84</v>
      </c>
      <c r="U259" s="9"/>
      <c r="V259" s="376"/>
      <c r="W259" s="181"/>
      <c r="X259" s="77"/>
      <c r="Y259" s="16"/>
      <c r="Z259" s="229" t="s">
        <v>266</v>
      </c>
      <c r="AG259" s="35"/>
      <c r="AH259" s="35"/>
      <c r="AI259" s="35"/>
    </row>
    <row r="260" spans="2:35" ht="27" customHeight="1" thickBot="1" x14ac:dyDescent="0.25">
      <c r="B260" s="367"/>
      <c r="C260" s="362"/>
      <c r="D260" s="456"/>
      <c r="E260" s="362"/>
      <c r="F260" s="362"/>
      <c r="G260" s="348"/>
      <c r="H260" s="228" t="s">
        <v>166</v>
      </c>
      <c r="I260" s="13" t="s">
        <v>78</v>
      </c>
      <c r="J260" s="13"/>
      <c r="K260" s="209" t="s">
        <v>243</v>
      </c>
      <c r="L260" s="184">
        <f t="shared" ref="L260:L266" si="116">M260+P260</f>
        <v>4</v>
      </c>
      <c r="M260" s="184">
        <f t="shared" ref="M260:M266" si="117">IF(J260="m",(N260+O260)*2.5*W260/28,(N260+O260)*2*W260/28)</f>
        <v>0</v>
      </c>
      <c r="N260" s="209"/>
      <c r="O260" s="209"/>
      <c r="P260" s="184">
        <f t="shared" ref="P260:P266" si="118">IF(J260="m",(Q260+R260)*1.5*W260/28,(Q260+R260)*1*W260/28)</f>
        <v>4</v>
      </c>
      <c r="Q260" s="209">
        <v>8</v>
      </c>
      <c r="R260" s="209"/>
      <c r="S260" s="301" t="s">
        <v>269</v>
      </c>
      <c r="T260" s="302">
        <v>20</v>
      </c>
      <c r="U260" s="11"/>
      <c r="V260" s="376"/>
      <c r="W260" s="181">
        <v>14</v>
      </c>
      <c r="X260" s="34" t="s">
        <v>135</v>
      </c>
      <c r="Y260" s="16" t="s">
        <v>136</v>
      </c>
      <c r="Z260" s="157"/>
      <c r="AA260" s="2">
        <f>IF(ISNUMBER(SEARCH("Aut",I260)),L260, 0)</f>
        <v>0</v>
      </c>
      <c r="AB260" s="2">
        <f>IF(ISNUMBER(SEARCH("Tst",I260)),L260, 0)</f>
        <v>0</v>
      </c>
      <c r="AC260" s="2">
        <f>IF(ISNUMBER(SEARCH("Calc",I260)),L260, 0)</f>
        <v>0</v>
      </c>
      <c r="AG260" s="35"/>
      <c r="AH260" s="35"/>
      <c r="AI260" s="35"/>
    </row>
    <row r="261" spans="2:35" ht="27" customHeight="1" thickBot="1" x14ac:dyDescent="0.25">
      <c r="B261" s="367"/>
      <c r="C261" s="362"/>
      <c r="D261" s="456"/>
      <c r="E261" s="362"/>
      <c r="F261" s="362"/>
      <c r="G261" s="348"/>
      <c r="H261" s="225" t="s">
        <v>166</v>
      </c>
      <c r="I261" s="11" t="s">
        <v>38</v>
      </c>
      <c r="J261" s="10"/>
      <c r="K261" s="11" t="s">
        <v>60</v>
      </c>
      <c r="L261" s="184">
        <f t="shared" si="116"/>
        <v>1</v>
      </c>
      <c r="M261" s="184">
        <f t="shared" si="117"/>
        <v>0</v>
      </c>
      <c r="N261" s="11"/>
      <c r="O261" s="11"/>
      <c r="P261" s="184">
        <f t="shared" si="118"/>
        <v>1</v>
      </c>
      <c r="Q261" s="11">
        <v>2</v>
      </c>
      <c r="R261" s="11"/>
      <c r="S261" s="301" t="s">
        <v>28</v>
      </c>
      <c r="T261" s="302">
        <v>37</v>
      </c>
      <c r="U261" s="11"/>
      <c r="V261" s="376"/>
      <c r="W261" s="71">
        <v>14</v>
      </c>
      <c r="X261" s="34" t="s">
        <v>135</v>
      </c>
      <c r="Y261" s="23" t="s">
        <v>136</v>
      </c>
      <c r="Z261" s="157"/>
      <c r="AG261" s="35"/>
      <c r="AH261" s="35"/>
      <c r="AI261" s="35"/>
    </row>
    <row r="262" spans="2:35" ht="27" customHeight="1" thickBot="1" x14ac:dyDescent="0.25">
      <c r="B262" s="367"/>
      <c r="C262" s="362"/>
      <c r="D262" s="456"/>
      <c r="E262" s="362"/>
      <c r="F262" s="362"/>
      <c r="G262" s="348"/>
      <c r="H262" s="225" t="s">
        <v>166</v>
      </c>
      <c r="I262" s="11" t="s">
        <v>236</v>
      </c>
      <c r="J262" s="10"/>
      <c r="K262" s="11" t="s">
        <v>284</v>
      </c>
      <c r="L262" s="184">
        <f t="shared" si="116"/>
        <v>1</v>
      </c>
      <c r="M262" s="184">
        <f t="shared" si="117"/>
        <v>0</v>
      </c>
      <c r="N262" s="11"/>
      <c r="O262" s="11"/>
      <c r="P262" s="184">
        <f t="shared" si="118"/>
        <v>1</v>
      </c>
      <c r="Q262" s="11">
        <v>2</v>
      </c>
      <c r="R262" s="11"/>
      <c r="S262" s="301" t="s">
        <v>270</v>
      </c>
      <c r="T262" s="302">
        <v>27</v>
      </c>
      <c r="U262" s="9"/>
      <c r="V262" s="376"/>
      <c r="W262" s="71">
        <v>14</v>
      </c>
      <c r="X262" s="34" t="s">
        <v>135</v>
      </c>
      <c r="Y262" s="23" t="s">
        <v>136</v>
      </c>
      <c r="Z262" s="157"/>
      <c r="AG262" s="35"/>
      <c r="AH262" s="35"/>
      <c r="AI262" s="35"/>
    </row>
    <row r="263" spans="2:35" ht="27" customHeight="1" thickBot="1" x14ac:dyDescent="0.25">
      <c r="B263" s="367"/>
      <c r="C263" s="362"/>
      <c r="D263" s="456"/>
      <c r="E263" s="362"/>
      <c r="F263" s="362"/>
      <c r="G263" s="348"/>
      <c r="H263" s="225" t="s">
        <v>166</v>
      </c>
      <c r="I263" s="11" t="s">
        <v>36</v>
      </c>
      <c r="J263" s="11"/>
      <c r="K263" s="11" t="s">
        <v>45</v>
      </c>
      <c r="L263" s="184">
        <f>M263+P263</f>
        <v>2</v>
      </c>
      <c r="M263" s="184">
        <f t="shared" si="117"/>
        <v>0</v>
      </c>
      <c r="N263" s="11"/>
      <c r="O263" s="11"/>
      <c r="P263" s="184">
        <f t="shared" si="118"/>
        <v>2</v>
      </c>
      <c r="Q263" s="11">
        <v>4</v>
      </c>
      <c r="R263" s="192"/>
      <c r="S263" s="301"/>
      <c r="T263" s="302"/>
      <c r="U263" s="9"/>
      <c r="V263" s="376"/>
      <c r="W263" s="71">
        <v>14</v>
      </c>
      <c r="X263" s="34" t="s">
        <v>135</v>
      </c>
      <c r="Y263" s="23" t="s">
        <v>136</v>
      </c>
      <c r="Z263" s="157"/>
      <c r="AG263" s="35"/>
      <c r="AH263" s="35"/>
      <c r="AI263" s="35"/>
    </row>
    <row r="264" spans="2:35" ht="23.25" customHeight="1" thickBot="1" x14ac:dyDescent="0.25">
      <c r="B264" s="367"/>
      <c r="C264" s="362"/>
      <c r="D264" s="456"/>
      <c r="E264" s="362"/>
      <c r="F264" s="362"/>
      <c r="G264" s="348"/>
      <c r="H264" s="227" t="s">
        <v>150</v>
      </c>
      <c r="I264" s="11" t="s">
        <v>38</v>
      </c>
      <c r="J264" s="11"/>
      <c r="K264" s="11" t="s">
        <v>60</v>
      </c>
      <c r="L264" s="184">
        <f t="shared" si="116"/>
        <v>1</v>
      </c>
      <c r="M264" s="184">
        <f t="shared" si="117"/>
        <v>0</v>
      </c>
      <c r="N264" s="11"/>
      <c r="O264" s="11"/>
      <c r="P264" s="184">
        <f t="shared" si="118"/>
        <v>1</v>
      </c>
      <c r="Q264" s="11"/>
      <c r="R264" s="11">
        <v>2</v>
      </c>
      <c r="S264" s="9"/>
      <c r="T264" s="9"/>
      <c r="U264" s="11"/>
      <c r="V264" s="376"/>
      <c r="W264" s="71">
        <v>14</v>
      </c>
      <c r="X264" s="34" t="s">
        <v>135</v>
      </c>
      <c r="Y264" s="23" t="s">
        <v>136</v>
      </c>
      <c r="Z264" s="303" t="s">
        <v>289</v>
      </c>
      <c r="AG264" s="35"/>
      <c r="AH264" s="35"/>
      <c r="AI264" s="35"/>
    </row>
    <row r="265" spans="2:35" ht="21.75" customHeight="1" thickBot="1" x14ac:dyDescent="0.25">
      <c r="B265" s="367"/>
      <c r="C265" s="362"/>
      <c r="D265" s="456"/>
      <c r="E265" s="362"/>
      <c r="F265" s="362"/>
      <c r="G265" s="348"/>
      <c r="H265" s="227" t="s">
        <v>150</v>
      </c>
      <c r="I265" s="11" t="s">
        <v>236</v>
      </c>
      <c r="J265" s="11"/>
      <c r="K265" s="11" t="s">
        <v>60</v>
      </c>
      <c r="L265" s="184">
        <f t="shared" si="116"/>
        <v>1</v>
      </c>
      <c r="M265" s="184">
        <f t="shared" si="117"/>
        <v>0</v>
      </c>
      <c r="N265" s="11"/>
      <c r="O265" s="11"/>
      <c r="P265" s="184">
        <f t="shared" si="118"/>
        <v>1</v>
      </c>
      <c r="Q265" s="11"/>
      <c r="R265" s="11">
        <v>2</v>
      </c>
      <c r="S265" s="9"/>
      <c r="T265" s="9"/>
      <c r="U265" s="13"/>
      <c r="V265" s="376"/>
      <c r="W265" s="71">
        <v>14</v>
      </c>
      <c r="X265" s="34" t="s">
        <v>135</v>
      </c>
      <c r="Y265" s="23" t="s">
        <v>136</v>
      </c>
      <c r="Z265" s="229" t="s">
        <v>291</v>
      </c>
      <c r="AG265" s="35"/>
      <c r="AH265" s="35"/>
      <c r="AI265" s="35"/>
    </row>
    <row r="266" spans="2:35" ht="18.75" customHeight="1" thickBot="1" x14ac:dyDescent="0.25">
      <c r="B266" s="367"/>
      <c r="C266" s="362"/>
      <c r="D266" s="456"/>
      <c r="E266" s="362"/>
      <c r="F266" s="362"/>
      <c r="G266" s="348"/>
      <c r="H266" s="227" t="s">
        <v>150</v>
      </c>
      <c r="I266" s="11" t="s">
        <v>36</v>
      </c>
      <c r="J266" s="11"/>
      <c r="K266" s="11" t="s">
        <v>60</v>
      </c>
      <c r="L266" s="184">
        <f t="shared" si="116"/>
        <v>1</v>
      </c>
      <c r="M266" s="184">
        <f t="shared" si="117"/>
        <v>0</v>
      </c>
      <c r="N266" s="11"/>
      <c r="O266" s="11"/>
      <c r="P266" s="184">
        <f t="shared" si="118"/>
        <v>1</v>
      </c>
      <c r="Q266" s="11"/>
      <c r="R266" s="11">
        <v>2</v>
      </c>
      <c r="S266" s="9"/>
      <c r="T266" s="9"/>
      <c r="U266" s="13"/>
      <c r="V266" s="376"/>
      <c r="W266" s="71">
        <v>14</v>
      </c>
      <c r="X266" s="34" t="s">
        <v>135</v>
      </c>
      <c r="Y266" s="23" t="s">
        <v>136</v>
      </c>
      <c r="Z266" s="157"/>
      <c r="AG266" s="35"/>
      <c r="AH266" s="35"/>
      <c r="AI266" s="35"/>
    </row>
    <row r="267" spans="2:35" ht="41.25" customHeight="1" thickBot="1" x14ac:dyDescent="0.25">
      <c r="B267" s="367"/>
      <c r="C267" s="362"/>
      <c r="D267" s="456"/>
      <c r="E267" s="362"/>
      <c r="F267" s="362"/>
      <c r="G267" s="348"/>
      <c r="H267" s="225" t="s">
        <v>272</v>
      </c>
      <c r="I267" s="11" t="s">
        <v>32</v>
      </c>
      <c r="J267" s="10"/>
      <c r="K267" s="11" t="s">
        <v>46</v>
      </c>
      <c r="L267" s="184">
        <f t="shared" ref="L267" si="119">M267+P267</f>
        <v>0.5</v>
      </c>
      <c r="M267" s="184">
        <f t="shared" ref="M267" si="120">IF(J267="m",(N267+O267)*2.5*W267/28,(N267+O267)*2*W267/28)</f>
        <v>0</v>
      </c>
      <c r="N267" s="11"/>
      <c r="O267" s="11"/>
      <c r="P267" s="184">
        <f t="shared" ref="P267" si="121">IF(J267="m",(Q267+R267)*1.5*W267/28,(Q267+R267)*1*W267/28)</f>
        <v>0.5</v>
      </c>
      <c r="Q267" s="11">
        <v>1</v>
      </c>
      <c r="R267" s="11"/>
      <c r="S267" s="74"/>
      <c r="T267" s="74"/>
      <c r="U267" s="13"/>
      <c r="V267" s="376"/>
      <c r="W267" s="71">
        <v>14</v>
      </c>
      <c r="X267" s="34" t="s">
        <v>135</v>
      </c>
      <c r="Y267" s="23" t="s">
        <v>136</v>
      </c>
      <c r="Z267" s="340" t="s">
        <v>315</v>
      </c>
      <c r="AG267" s="35"/>
      <c r="AH267" s="35"/>
      <c r="AI267" s="35"/>
    </row>
    <row r="268" spans="2:35" ht="12.75" customHeight="1" x14ac:dyDescent="0.2">
      <c r="B268" s="343">
        <v>29</v>
      </c>
      <c r="C268" s="347" t="s">
        <v>17</v>
      </c>
      <c r="D268" s="453" t="s">
        <v>252</v>
      </c>
      <c r="E268" s="347" t="s">
        <v>17</v>
      </c>
      <c r="F268" s="347" t="s">
        <v>154</v>
      </c>
      <c r="G268" s="347" t="s">
        <v>152</v>
      </c>
      <c r="H268" s="368"/>
      <c r="I268" s="363"/>
      <c r="J268" s="365"/>
      <c r="K268" s="197">
        <v>16</v>
      </c>
      <c r="L268" s="233">
        <f t="shared" ref="L268:R268" si="122">SUM(L270:L279)</f>
        <v>13</v>
      </c>
      <c r="M268" s="360">
        <f t="shared" si="122"/>
        <v>0</v>
      </c>
      <c r="N268" s="360">
        <f t="shared" si="122"/>
        <v>0</v>
      </c>
      <c r="O268" s="360">
        <f t="shared" si="122"/>
        <v>0</v>
      </c>
      <c r="P268" s="360">
        <f t="shared" si="122"/>
        <v>13</v>
      </c>
      <c r="Q268" s="360">
        <f t="shared" si="122"/>
        <v>14</v>
      </c>
      <c r="R268" s="360">
        <f t="shared" si="122"/>
        <v>12</v>
      </c>
      <c r="S268" s="27">
        <f>K268-L268</f>
        <v>3</v>
      </c>
      <c r="T268" s="205">
        <f>T269/28</f>
        <v>3</v>
      </c>
      <c r="U268" s="205"/>
      <c r="V268" s="389"/>
      <c r="W268" s="180"/>
      <c r="X268" s="76"/>
      <c r="Y268" s="15"/>
      <c r="Z268" s="157"/>
    </row>
    <row r="269" spans="2:35" ht="13.5" customHeight="1" thickBot="1" x14ac:dyDescent="0.25">
      <c r="B269" s="367"/>
      <c r="C269" s="362"/>
      <c r="D269" s="454"/>
      <c r="E269" s="362"/>
      <c r="F269" s="362"/>
      <c r="G269" s="362"/>
      <c r="H269" s="369"/>
      <c r="I269" s="370"/>
      <c r="J269" s="408"/>
      <c r="K269" s="198">
        <v>448</v>
      </c>
      <c r="L269" s="206">
        <f>L268*28</f>
        <v>364</v>
      </c>
      <c r="M269" s="361"/>
      <c r="N269" s="361"/>
      <c r="O269" s="361"/>
      <c r="P269" s="361"/>
      <c r="Q269" s="361"/>
      <c r="R269" s="361"/>
      <c r="S269" s="25">
        <f>K269-L269</f>
        <v>84</v>
      </c>
      <c r="T269" s="26">
        <f>SUM(T270:T272)</f>
        <v>84</v>
      </c>
      <c r="U269" s="9"/>
      <c r="V269" s="390"/>
      <c r="W269" s="181"/>
      <c r="X269" s="77"/>
      <c r="Y269" s="16"/>
      <c r="Z269" s="157"/>
    </row>
    <row r="270" spans="2:35" ht="24.75" customHeight="1" x14ac:dyDescent="0.2">
      <c r="B270" s="367"/>
      <c r="C270" s="362"/>
      <c r="D270" s="454"/>
      <c r="E270" s="362"/>
      <c r="F270" s="362"/>
      <c r="G270" s="362"/>
      <c r="H270" s="331" t="s">
        <v>77</v>
      </c>
      <c r="I270" s="13" t="s">
        <v>78</v>
      </c>
      <c r="J270" s="13"/>
      <c r="K270" s="13" t="s">
        <v>296</v>
      </c>
      <c r="L270" s="150">
        <f>M270+P270</f>
        <v>4</v>
      </c>
      <c r="M270" s="149">
        <f>IF(J270="m",(N270+O270)*2.5*W270/28,(N270+O270)*2*W270/28)</f>
        <v>0</v>
      </c>
      <c r="N270" s="213"/>
      <c r="O270" s="213"/>
      <c r="P270" s="184">
        <f>IF(J270="m",(Q270+R270)*1.5*W270/28,(Q270+R270)*1*W270/28)</f>
        <v>4</v>
      </c>
      <c r="Q270" s="213">
        <v>8</v>
      </c>
      <c r="R270" s="213"/>
      <c r="S270" s="301" t="s">
        <v>269</v>
      </c>
      <c r="T270" s="302">
        <v>20</v>
      </c>
      <c r="U270" s="13"/>
      <c r="V270" s="390"/>
      <c r="W270" s="181">
        <v>14</v>
      </c>
      <c r="X270" s="96" t="s">
        <v>201</v>
      </c>
      <c r="Y270" s="31" t="s">
        <v>136</v>
      </c>
      <c r="Z270" s="325" t="s">
        <v>297</v>
      </c>
      <c r="AA270" s="2">
        <f>IF(ISNUMBER(SEARCH("Aut",#REF!)),#REF!, 0)</f>
        <v>0</v>
      </c>
      <c r="AB270" s="2">
        <f>IF(ISNUMBER(SEARCH("Tst",#REF!)),#REF!, 0)</f>
        <v>0</v>
      </c>
      <c r="AC270" s="2">
        <f>IF(ISNUMBER(SEARCH("Calc",#REF!)),#REF!, 0)</f>
        <v>0</v>
      </c>
    </row>
    <row r="271" spans="2:35" ht="24.75" customHeight="1" x14ac:dyDescent="0.2">
      <c r="B271" s="367"/>
      <c r="C271" s="362"/>
      <c r="D271" s="454"/>
      <c r="E271" s="362"/>
      <c r="F271" s="362"/>
      <c r="G271" s="362"/>
      <c r="H271" s="225" t="s">
        <v>132</v>
      </c>
      <c r="I271" s="11" t="s">
        <v>38</v>
      </c>
      <c r="J271" s="139"/>
      <c r="K271" s="11" t="s">
        <v>13</v>
      </c>
      <c r="L271" s="133">
        <f t="shared" ref="L271:L279" si="123">M271+P271</f>
        <v>2</v>
      </c>
      <c r="M271" s="149">
        <f t="shared" ref="M271:M279" si="124">IF(J271="m",(N271+O271)*2.5*W271/28,(N271+O271)*2*W271/28)</f>
        <v>0</v>
      </c>
      <c r="N271" s="11"/>
      <c r="O271" s="11"/>
      <c r="P271" s="133">
        <f t="shared" ref="P271:P276" si="125">IF(J271="m",(Q271+R271)*1.5*W271/28,(Q271+R271)*1*W271/28)</f>
        <v>2</v>
      </c>
      <c r="Q271" s="12"/>
      <c r="R271" s="12">
        <v>4</v>
      </c>
      <c r="S271" s="301" t="s">
        <v>28</v>
      </c>
      <c r="T271" s="302">
        <v>37</v>
      </c>
      <c r="U271" s="11"/>
      <c r="V271" s="390"/>
      <c r="W271" s="181">
        <v>14</v>
      </c>
      <c r="X271" s="96" t="s">
        <v>201</v>
      </c>
      <c r="Y271" s="31" t="s">
        <v>136</v>
      </c>
      <c r="Z271" s="157"/>
      <c r="AA271" s="2">
        <f>IF(ISNUMBER(SEARCH("Aut",#REF!)),#REF!, 0)</f>
        <v>0</v>
      </c>
      <c r="AB271" s="2">
        <f>IF(ISNUMBER(SEARCH("Tst",#REF!)),#REF!, 0)</f>
        <v>0</v>
      </c>
      <c r="AC271" s="2">
        <f>IF(ISNUMBER(SEARCH("Calc",#REF!)),#REF!, 0)</f>
        <v>0</v>
      </c>
    </row>
    <row r="272" spans="2:35" ht="23.25" customHeight="1" x14ac:dyDescent="0.2">
      <c r="B272" s="367"/>
      <c r="C272" s="362"/>
      <c r="D272" s="454"/>
      <c r="E272" s="362"/>
      <c r="F272" s="362"/>
      <c r="G272" s="362"/>
      <c r="H272" s="225" t="s">
        <v>132</v>
      </c>
      <c r="I272" s="11" t="s">
        <v>38</v>
      </c>
      <c r="J272" s="139"/>
      <c r="K272" s="11" t="s">
        <v>53</v>
      </c>
      <c r="L272" s="133">
        <f t="shared" si="123"/>
        <v>1</v>
      </c>
      <c r="M272" s="149">
        <f t="shared" si="124"/>
        <v>0</v>
      </c>
      <c r="N272" s="11"/>
      <c r="O272" s="11"/>
      <c r="P272" s="133">
        <f t="shared" si="125"/>
        <v>1</v>
      </c>
      <c r="Q272" s="12"/>
      <c r="R272" s="12">
        <v>2</v>
      </c>
      <c r="S272" s="301" t="s">
        <v>270</v>
      </c>
      <c r="T272" s="302">
        <v>27</v>
      </c>
      <c r="U272" s="11"/>
      <c r="V272" s="390"/>
      <c r="W272" s="181">
        <v>14</v>
      </c>
      <c r="X272" s="96" t="s">
        <v>201</v>
      </c>
      <c r="Y272" s="31" t="s">
        <v>136</v>
      </c>
      <c r="Z272" s="157"/>
      <c r="AA272" s="2">
        <f>IF(ISNUMBER(SEARCH("Aut",#REF!)),#REF!, 0)</f>
        <v>0</v>
      </c>
      <c r="AB272" s="2">
        <f>IF(ISNUMBER(SEARCH("Tst",#REF!)),#REF!, 0)</f>
        <v>0</v>
      </c>
      <c r="AC272" s="2">
        <f>IF(ISNUMBER(SEARCH("Calc",#REF!)),#REF!, 0)</f>
        <v>0</v>
      </c>
    </row>
    <row r="273" spans="2:35" ht="35.25" customHeight="1" x14ac:dyDescent="0.2">
      <c r="B273" s="367"/>
      <c r="C273" s="362"/>
      <c r="D273" s="454"/>
      <c r="E273" s="362"/>
      <c r="F273" s="362"/>
      <c r="G273" s="362"/>
      <c r="H273" s="225" t="s">
        <v>132</v>
      </c>
      <c r="I273" s="132" t="s">
        <v>54</v>
      </c>
      <c r="J273" s="11"/>
      <c r="K273" s="11" t="s">
        <v>40</v>
      </c>
      <c r="L273" s="133">
        <f t="shared" si="123"/>
        <v>1</v>
      </c>
      <c r="M273" s="149">
        <f t="shared" si="124"/>
        <v>0</v>
      </c>
      <c r="N273" s="11"/>
      <c r="O273" s="11"/>
      <c r="P273" s="133">
        <f t="shared" si="125"/>
        <v>1</v>
      </c>
      <c r="Q273" s="12"/>
      <c r="R273" s="12">
        <v>2</v>
      </c>
      <c r="S273" s="10"/>
      <c r="T273" s="10"/>
      <c r="U273" s="10"/>
      <c r="V273" s="390"/>
      <c r="W273" s="181">
        <v>14</v>
      </c>
      <c r="X273" s="96" t="s">
        <v>201</v>
      </c>
      <c r="Y273" s="31" t="s">
        <v>136</v>
      </c>
      <c r="Z273" s="157"/>
      <c r="AA273" s="2">
        <f>IF(ISNUMBER(SEARCH("Aut",#REF!)),#REF!, 0)</f>
        <v>0</v>
      </c>
      <c r="AB273" s="2">
        <f>IF(ISNUMBER(SEARCH("Tst",#REF!)),#REF!, 0)</f>
        <v>0</v>
      </c>
      <c r="AC273" s="2">
        <f>IF(ISNUMBER(SEARCH("Calc",#REF!)),#REF!, 0)</f>
        <v>0</v>
      </c>
    </row>
    <row r="274" spans="2:35" ht="31.5" customHeight="1" x14ac:dyDescent="0.2">
      <c r="B274" s="367"/>
      <c r="C274" s="362"/>
      <c r="D274" s="454"/>
      <c r="E274" s="362"/>
      <c r="F274" s="362"/>
      <c r="G274" s="362"/>
      <c r="H274" s="225" t="s">
        <v>132</v>
      </c>
      <c r="I274" s="11" t="s">
        <v>54</v>
      </c>
      <c r="J274" s="139"/>
      <c r="K274" s="11" t="s">
        <v>40</v>
      </c>
      <c r="L274" s="133">
        <f t="shared" si="123"/>
        <v>1</v>
      </c>
      <c r="M274" s="149">
        <f t="shared" si="124"/>
        <v>0</v>
      </c>
      <c r="N274" s="11"/>
      <c r="O274" s="11"/>
      <c r="P274" s="133">
        <f t="shared" si="125"/>
        <v>1</v>
      </c>
      <c r="Q274" s="12"/>
      <c r="R274" s="12">
        <v>2</v>
      </c>
      <c r="S274" s="9"/>
      <c r="T274" s="11"/>
      <c r="U274" s="11"/>
      <c r="V274" s="390"/>
      <c r="W274" s="181">
        <v>14</v>
      </c>
      <c r="X274" s="96" t="s">
        <v>201</v>
      </c>
      <c r="Y274" s="31" t="s">
        <v>136</v>
      </c>
      <c r="Z274" s="157"/>
    </row>
    <row r="275" spans="2:35" ht="33.75" customHeight="1" x14ac:dyDescent="0.2">
      <c r="B275" s="367"/>
      <c r="C275" s="362"/>
      <c r="D275" s="454"/>
      <c r="E275" s="362"/>
      <c r="F275" s="362"/>
      <c r="G275" s="362"/>
      <c r="H275" s="225" t="s">
        <v>132</v>
      </c>
      <c r="I275" s="11" t="s">
        <v>32</v>
      </c>
      <c r="J275" s="139"/>
      <c r="K275" s="11" t="s">
        <v>53</v>
      </c>
      <c r="L275" s="133">
        <f t="shared" si="123"/>
        <v>1</v>
      </c>
      <c r="M275" s="149">
        <f t="shared" si="124"/>
        <v>0</v>
      </c>
      <c r="N275" s="11"/>
      <c r="O275" s="11"/>
      <c r="P275" s="133">
        <f t="shared" si="125"/>
        <v>1</v>
      </c>
      <c r="Q275" s="12"/>
      <c r="R275" s="12">
        <v>2</v>
      </c>
      <c r="S275" s="9"/>
      <c r="T275" s="11"/>
      <c r="U275" s="11"/>
      <c r="V275" s="390"/>
      <c r="W275" s="181">
        <v>14</v>
      </c>
      <c r="X275" s="96" t="s">
        <v>201</v>
      </c>
      <c r="Y275" s="31" t="s">
        <v>136</v>
      </c>
      <c r="Z275" s="157"/>
    </row>
    <row r="276" spans="2:35" ht="38.25" customHeight="1" x14ac:dyDescent="0.2">
      <c r="B276" s="367"/>
      <c r="C276" s="362"/>
      <c r="D276" s="454"/>
      <c r="E276" s="362"/>
      <c r="F276" s="362"/>
      <c r="G276" s="362"/>
      <c r="H276" s="332" t="s">
        <v>187</v>
      </c>
      <c r="I276" s="11" t="s">
        <v>38</v>
      </c>
      <c r="J276" s="11"/>
      <c r="K276" s="11" t="s">
        <v>60</v>
      </c>
      <c r="L276" s="133">
        <f t="shared" si="123"/>
        <v>1</v>
      </c>
      <c r="M276" s="149">
        <f t="shared" si="124"/>
        <v>0</v>
      </c>
      <c r="N276" s="11"/>
      <c r="O276" s="11"/>
      <c r="P276" s="133">
        <f t="shared" si="125"/>
        <v>1</v>
      </c>
      <c r="Q276" s="11">
        <v>2</v>
      </c>
      <c r="R276" s="11"/>
      <c r="S276" s="9"/>
      <c r="T276" s="9"/>
      <c r="U276" s="11"/>
      <c r="V276" s="390"/>
      <c r="W276" s="181">
        <v>14</v>
      </c>
      <c r="X276" s="96" t="s">
        <v>201</v>
      </c>
      <c r="Y276" s="31" t="s">
        <v>136</v>
      </c>
      <c r="Z276" s="325" t="s">
        <v>298</v>
      </c>
    </row>
    <row r="277" spans="2:35" ht="46.5" customHeight="1" x14ac:dyDescent="0.2">
      <c r="B277" s="367"/>
      <c r="C277" s="362"/>
      <c r="D277" s="454"/>
      <c r="E277" s="362"/>
      <c r="F277" s="362"/>
      <c r="G277" s="362"/>
      <c r="H277" s="225" t="s">
        <v>188</v>
      </c>
      <c r="I277" s="11" t="s">
        <v>36</v>
      </c>
      <c r="J277" s="11"/>
      <c r="K277" s="11" t="s">
        <v>60</v>
      </c>
      <c r="L277" s="133">
        <f t="shared" si="123"/>
        <v>0.5</v>
      </c>
      <c r="M277" s="149">
        <f t="shared" si="124"/>
        <v>0</v>
      </c>
      <c r="N277" s="11"/>
      <c r="O277" s="11"/>
      <c r="P277" s="133">
        <f t="shared" ref="P277:P279" si="126">IF(J277="m",(Q277+R277)*1.5*W277/28,(Q277+R277)*1*W277/28)</f>
        <v>0.5</v>
      </c>
      <c r="Q277" s="11">
        <v>1</v>
      </c>
      <c r="R277" s="11"/>
      <c r="S277" s="11"/>
      <c r="T277" s="11"/>
      <c r="U277" s="11"/>
      <c r="V277" s="390"/>
      <c r="W277" s="181">
        <v>14</v>
      </c>
      <c r="X277" s="96" t="s">
        <v>201</v>
      </c>
      <c r="Y277" s="31" t="s">
        <v>136</v>
      </c>
      <c r="Z277" s="157"/>
    </row>
    <row r="278" spans="2:35" ht="45" customHeight="1" x14ac:dyDescent="0.2">
      <c r="B278" s="367"/>
      <c r="C278" s="362"/>
      <c r="D278" s="454"/>
      <c r="E278" s="362"/>
      <c r="F278" s="362"/>
      <c r="G278" s="362"/>
      <c r="H278" s="225" t="s">
        <v>187</v>
      </c>
      <c r="I278" s="11" t="s">
        <v>36</v>
      </c>
      <c r="J278" s="11"/>
      <c r="K278" s="11" t="s">
        <v>60</v>
      </c>
      <c r="L278" s="133">
        <f t="shared" si="123"/>
        <v>0.5</v>
      </c>
      <c r="M278" s="149">
        <f t="shared" si="124"/>
        <v>0</v>
      </c>
      <c r="N278" s="11"/>
      <c r="O278" s="11"/>
      <c r="P278" s="133">
        <f t="shared" si="126"/>
        <v>0.5</v>
      </c>
      <c r="Q278" s="11">
        <v>1</v>
      </c>
      <c r="R278" s="11"/>
      <c r="S278" s="11"/>
      <c r="T278" s="11"/>
      <c r="U278" s="11"/>
      <c r="V278" s="390"/>
      <c r="W278" s="181">
        <v>14</v>
      </c>
      <c r="X278" s="96" t="s">
        <v>201</v>
      </c>
      <c r="Y278" s="31" t="s">
        <v>136</v>
      </c>
      <c r="Z278" s="157"/>
    </row>
    <row r="279" spans="2:35" ht="43.5" customHeight="1" thickBot="1" x14ac:dyDescent="0.25">
      <c r="B279" s="367"/>
      <c r="C279" s="362"/>
      <c r="D279" s="454"/>
      <c r="E279" s="362"/>
      <c r="F279" s="362"/>
      <c r="G279" s="362"/>
      <c r="H279" s="225" t="s">
        <v>187</v>
      </c>
      <c r="I279" s="11" t="s">
        <v>32</v>
      </c>
      <c r="J279" s="11"/>
      <c r="K279" s="11" t="s">
        <v>60</v>
      </c>
      <c r="L279" s="133">
        <f t="shared" si="123"/>
        <v>1</v>
      </c>
      <c r="M279" s="149">
        <f t="shared" si="124"/>
        <v>0</v>
      </c>
      <c r="N279" s="11"/>
      <c r="O279" s="11"/>
      <c r="P279" s="140">
        <f t="shared" si="126"/>
        <v>1</v>
      </c>
      <c r="Q279" s="11">
        <v>2</v>
      </c>
      <c r="R279" s="11"/>
      <c r="S279" s="11"/>
      <c r="T279" s="11"/>
      <c r="U279" s="11"/>
      <c r="V279" s="390"/>
      <c r="W279" s="181">
        <v>14</v>
      </c>
      <c r="X279" s="96" t="s">
        <v>201</v>
      </c>
      <c r="Y279" s="31" t="s">
        <v>136</v>
      </c>
      <c r="Z279" s="325" t="s">
        <v>300</v>
      </c>
    </row>
    <row r="280" spans="2:35" ht="12.75" customHeight="1" x14ac:dyDescent="0.2">
      <c r="B280" s="343">
        <v>30</v>
      </c>
      <c r="C280" s="347" t="s">
        <v>17</v>
      </c>
      <c r="D280" s="453" t="s">
        <v>253</v>
      </c>
      <c r="E280" s="347" t="s">
        <v>17</v>
      </c>
      <c r="F280" s="347" t="s">
        <v>154</v>
      </c>
      <c r="G280" s="347" t="s">
        <v>42</v>
      </c>
      <c r="H280" s="368"/>
      <c r="I280" s="363"/>
      <c r="J280" s="365"/>
      <c r="K280" s="197">
        <v>16</v>
      </c>
      <c r="L280" s="233">
        <f t="shared" ref="L280:R280" ca="1" si="127">SUM(L270:L292)</f>
        <v>13</v>
      </c>
      <c r="M280" s="360">
        <f t="shared" ca="1" si="127"/>
        <v>0</v>
      </c>
      <c r="N280" s="360">
        <f t="shared" ca="1" si="127"/>
        <v>0</v>
      </c>
      <c r="O280" s="360">
        <f t="shared" ca="1" si="127"/>
        <v>0</v>
      </c>
      <c r="P280" s="360">
        <f t="shared" ca="1" si="127"/>
        <v>13</v>
      </c>
      <c r="Q280" s="360">
        <f t="shared" ca="1" si="127"/>
        <v>14</v>
      </c>
      <c r="R280" s="360">
        <f t="shared" ca="1" si="127"/>
        <v>12</v>
      </c>
      <c r="S280" s="27">
        <f ca="1">K280-L280</f>
        <v>3</v>
      </c>
      <c r="T280" s="205">
        <f>T281/28</f>
        <v>3</v>
      </c>
      <c r="U280" s="205"/>
      <c r="V280" s="389"/>
      <c r="W280" s="180"/>
      <c r="X280" s="76"/>
      <c r="Y280" s="15"/>
      <c r="Z280" s="157"/>
    </row>
    <row r="281" spans="2:35" ht="13.5" customHeight="1" thickBot="1" x14ac:dyDescent="0.25">
      <c r="B281" s="367"/>
      <c r="C281" s="362"/>
      <c r="D281" s="454"/>
      <c r="E281" s="362"/>
      <c r="F281" s="362"/>
      <c r="G281" s="362"/>
      <c r="H281" s="369"/>
      <c r="I281" s="370"/>
      <c r="J281" s="408"/>
      <c r="K281" s="198">
        <v>448</v>
      </c>
      <c r="L281" s="206">
        <f ca="1">L280*28</f>
        <v>364</v>
      </c>
      <c r="M281" s="361"/>
      <c r="N281" s="361"/>
      <c r="O281" s="361"/>
      <c r="P281" s="361"/>
      <c r="Q281" s="361"/>
      <c r="R281" s="361"/>
      <c r="S281" s="25">
        <f ca="1">K281-L281</f>
        <v>84</v>
      </c>
      <c r="T281" s="26">
        <f>SUM(T282:T284)</f>
        <v>84</v>
      </c>
      <c r="U281" s="9"/>
      <c r="V281" s="390"/>
      <c r="W281" s="181"/>
      <c r="X281" s="77"/>
      <c r="Y281" s="16"/>
      <c r="Z281" s="157"/>
    </row>
    <row r="282" spans="2:35" ht="24.75" customHeight="1" x14ac:dyDescent="0.2">
      <c r="B282" s="367"/>
      <c r="C282" s="362"/>
      <c r="D282" s="454"/>
      <c r="E282" s="362"/>
      <c r="F282" s="362"/>
      <c r="G282" s="362"/>
      <c r="H282" s="225" t="s">
        <v>68</v>
      </c>
      <c r="I282" s="11" t="s">
        <v>36</v>
      </c>
      <c r="J282" s="11"/>
      <c r="K282" s="11" t="s">
        <v>47</v>
      </c>
      <c r="L282" s="130">
        <f t="shared" ref="L282:L291" si="128">M282+P282</f>
        <v>2</v>
      </c>
      <c r="M282" s="133">
        <f>IF(J282="m",(N282+O282)*2.5*W282/28,(N282+O282)*2*W282/28)</f>
        <v>0</v>
      </c>
      <c r="N282" s="11"/>
      <c r="O282" s="11"/>
      <c r="P282" s="133">
        <f>IF(J282="m",(Q282+R282)*1.5*W282/28,(Q282+R282)*1*W282/28)</f>
        <v>2</v>
      </c>
      <c r="Q282" s="11"/>
      <c r="R282" s="11">
        <v>4</v>
      </c>
      <c r="S282" s="301" t="s">
        <v>269</v>
      </c>
      <c r="T282" s="302">
        <v>20</v>
      </c>
      <c r="U282" s="11"/>
      <c r="V282" s="390"/>
      <c r="W282" s="71">
        <v>14</v>
      </c>
      <c r="X282" s="155" t="s">
        <v>126</v>
      </c>
      <c r="Y282" s="23" t="s">
        <v>109</v>
      </c>
      <c r="Z282" s="157"/>
      <c r="AA282" s="2">
        <f>IF(ISNUMBER(SEARCH("Aut",#REF!)),#REF!, 0)</f>
        <v>0</v>
      </c>
      <c r="AB282" s="2">
        <f>IF(ISNUMBER(SEARCH("Tst",#REF!)),#REF!, 0)</f>
        <v>0</v>
      </c>
      <c r="AC282" s="2">
        <f>IF(ISNUMBER(SEARCH("Calc",#REF!)),#REF!, 0)</f>
        <v>0</v>
      </c>
      <c r="AD282" s="2">
        <f>SUM(AA282:AA292)</f>
        <v>0</v>
      </c>
      <c r="AE282" s="2">
        <f>SUM(AB282:AB292)</f>
        <v>0</v>
      </c>
      <c r="AF282" s="2">
        <f>SUM(AC282:AC292)</f>
        <v>0</v>
      </c>
      <c r="AG282" s="35">
        <f>AD282/12</f>
        <v>0</v>
      </c>
      <c r="AH282" s="35">
        <f>AE282/12</f>
        <v>0</v>
      </c>
      <c r="AI282" s="35">
        <f>AF282/12</f>
        <v>0</v>
      </c>
    </row>
    <row r="283" spans="2:35" ht="24.75" customHeight="1" thickBot="1" x14ac:dyDescent="0.25">
      <c r="B283" s="367"/>
      <c r="C283" s="362"/>
      <c r="D283" s="454"/>
      <c r="E283" s="362"/>
      <c r="F283" s="362"/>
      <c r="G283" s="362"/>
      <c r="H283" s="225" t="s">
        <v>68</v>
      </c>
      <c r="I283" s="11" t="s">
        <v>78</v>
      </c>
      <c r="J283" s="11"/>
      <c r="K283" s="11" t="s">
        <v>40</v>
      </c>
      <c r="L283" s="130">
        <f t="shared" si="128"/>
        <v>1</v>
      </c>
      <c r="M283" s="133">
        <f t="shared" ref="M283:M291" si="129">IF(J283="m",(N283+O283)*2.5*W283/28,(N283+O283)*2*W283/28)</f>
        <v>0</v>
      </c>
      <c r="N283" s="11"/>
      <c r="O283" s="11"/>
      <c r="P283" s="133">
        <f t="shared" ref="P283:P291" si="130">IF(J283="m",(Q283+R283)*1.5*W283/28,(Q283+R283)*1*W283/28)</f>
        <v>1</v>
      </c>
      <c r="Q283" s="11"/>
      <c r="R283" s="11">
        <v>2</v>
      </c>
      <c r="S283" s="301" t="s">
        <v>28</v>
      </c>
      <c r="T283" s="302">
        <v>37</v>
      </c>
      <c r="U283" s="11"/>
      <c r="V283" s="390"/>
      <c r="W283" s="107">
        <v>14</v>
      </c>
      <c r="X283" s="91" t="s">
        <v>65</v>
      </c>
      <c r="Y283" s="23" t="s">
        <v>109</v>
      </c>
      <c r="Z283" s="157"/>
      <c r="AA283" s="2">
        <f>IF(ISNUMBER(SEARCH("Aut",#REF!)),#REF!, 0)</f>
        <v>0</v>
      </c>
      <c r="AB283" s="2">
        <f>IF(ISNUMBER(SEARCH("Tst",#REF!)),#REF!, 0)</f>
        <v>0</v>
      </c>
      <c r="AC283" s="2">
        <f>IF(ISNUMBER(SEARCH("Calc",#REF!)),#REF!, 0)</f>
        <v>0</v>
      </c>
    </row>
    <row r="284" spans="2:35" ht="24.75" customHeight="1" thickBot="1" x14ac:dyDescent="0.25">
      <c r="B284" s="367"/>
      <c r="C284" s="362"/>
      <c r="D284" s="454"/>
      <c r="E284" s="362"/>
      <c r="F284" s="362"/>
      <c r="G284" s="362"/>
      <c r="H284" s="225" t="s">
        <v>189</v>
      </c>
      <c r="I284" s="11" t="s">
        <v>38</v>
      </c>
      <c r="J284" s="11"/>
      <c r="K284" s="11" t="s">
        <v>44</v>
      </c>
      <c r="L284" s="130">
        <f t="shared" si="128"/>
        <v>2</v>
      </c>
      <c r="M284" s="133">
        <f t="shared" si="129"/>
        <v>0</v>
      </c>
      <c r="N284" s="11"/>
      <c r="O284" s="11"/>
      <c r="P284" s="133">
        <f t="shared" si="130"/>
        <v>2</v>
      </c>
      <c r="Q284" s="11"/>
      <c r="R284" s="11">
        <v>4</v>
      </c>
      <c r="S284" s="301" t="s">
        <v>270</v>
      </c>
      <c r="T284" s="302">
        <v>27</v>
      </c>
      <c r="U284" s="11"/>
      <c r="V284" s="390"/>
      <c r="W284" s="107">
        <v>14</v>
      </c>
      <c r="X284" s="96" t="s">
        <v>79</v>
      </c>
      <c r="Y284" s="95" t="s">
        <v>136</v>
      </c>
      <c r="Z284" s="157"/>
    </row>
    <row r="285" spans="2:35" ht="24.75" customHeight="1" x14ac:dyDescent="0.2">
      <c r="B285" s="367"/>
      <c r="C285" s="362"/>
      <c r="D285" s="454"/>
      <c r="E285" s="362"/>
      <c r="F285" s="362"/>
      <c r="G285" s="362"/>
      <c r="H285" s="225" t="s">
        <v>214</v>
      </c>
      <c r="I285" s="11" t="s">
        <v>38</v>
      </c>
      <c r="J285" s="11"/>
      <c r="K285" s="11" t="s">
        <v>40</v>
      </c>
      <c r="L285" s="130">
        <f t="shared" si="128"/>
        <v>1</v>
      </c>
      <c r="M285" s="133">
        <f t="shared" si="129"/>
        <v>0</v>
      </c>
      <c r="N285" s="11"/>
      <c r="O285" s="11"/>
      <c r="P285" s="133">
        <f t="shared" si="130"/>
        <v>1</v>
      </c>
      <c r="Q285" s="11"/>
      <c r="R285" s="11">
        <v>2</v>
      </c>
      <c r="S285" s="11"/>
      <c r="T285" s="11"/>
      <c r="U285" s="11"/>
      <c r="V285" s="390"/>
      <c r="W285" s="181">
        <v>14</v>
      </c>
      <c r="X285" s="70" t="s">
        <v>82</v>
      </c>
      <c r="Y285" s="95" t="s">
        <v>10</v>
      </c>
      <c r="Z285" s="157"/>
    </row>
    <row r="286" spans="2:35" ht="24.75" customHeight="1" x14ac:dyDescent="0.2">
      <c r="B286" s="367"/>
      <c r="C286" s="362"/>
      <c r="D286" s="454"/>
      <c r="E286" s="362"/>
      <c r="F286" s="362"/>
      <c r="G286" s="362"/>
      <c r="H286" s="225" t="s">
        <v>163</v>
      </c>
      <c r="I286" s="132" t="s">
        <v>54</v>
      </c>
      <c r="J286" s="11"/>
      <c r="K286" s="132" t="s">
        <v>53</v>
      </c>
      <c r="L286" s="130">
        <f t="shared" si="128"/>
        <v>0.5</v>
      </c>
      <c r="M286" s="133">
        <f t="shared" si="129"/>
        <v>0</v>
      </c>
      <c r="N286" s="132"/>
      <c r="O286" s="132"/>
      <c r="P286" s="133">
        <f t="shared" si="130"/>
        <v>0.5</v>
      </c>
      <c r="Q286" s="132"/>
      <c r="R286" s="132">
        <v>1</v>
      </c>
      <c r="S286" s="11"/>
      <c r="T286" s="11"/>
      <c r="U286" s="11"/>
      <c r="V286" s="390"/>
      <c r="W286" s="181">
        <v>14</v>
      </c>
      <c r="X286" s="156" t="s">
        <v>74</v>
      </c>
      <c r="Y286" s="97" t="s">
        <v>109</v>
      </c>
      <c r="Z286" s="157"/>
    </row>
    <row r="287" spans="2:35" ht="24.75" customHeight="1" x14ac:dyDescent="0.2">
      <c r="B287" s="367"/>
      <c r="C287" s="362"/>
      <c r="D287" s="454"/>
      <c r="E287" s="362"/>
      <c r="F287" s="362"/>
      <c r="G287" s="362"/>
      <c r="H287" s="225" t="s">
        <v>49</v>
      </c>
      <c r="I287" s="11" t="s">
        <v>54</v>
      </c>
      <c r="J287" s="11"/>
      <c r="K287" s="132" t="s">
        <v>195</v>
      </c>
      <c r="L287" s="130">
        <f t="shared" si="128"/>
        <v>0.5</v>
      </c>
      <c r="M287" s="133">
        <f t="shared" si="129"/>
        <v>0</v>
      </c>
      <c r="N287" s="11"/>
      <c r="O287" s="11"/>
      <c r="P287" s="133">
        <f t="shared" si="130"/>
        <v>0.5</v>
      </c>
      <c r="Q287" s="11"/>
      <c r="R287" s="11">
        <v>1</v>
      </c>
      <c r="S287" s="11"/>
      <c r="T287" s="11"/>
      <c r="U287" s="11"/>
      <c r="V287" s="390"/>
      <c r="W287" s="181">
        <v>14</v>
      </c>
      <c r="X287" s="96" t="s">
        <v>71</v>
      </c>
      <c r="Y287" s="23" t="s">
        <v>109</v>
      </c>
      <c r="Z287" s="157"/>
    </row>
    <row r="288" spans="2:35" ht="22.5" customHeight="1" x14ac:dyDescent="0.2">
      <c r="B288" s="367"/>
      <c r="C288" s="362"/>
      <c r="D288" s="454"/>
      <c r="E288" s="362"/>
      <c r="F288" s="362"/>
      <c r="G288" s="362"/>
      <c r="H288" s="225" t="s">
        <v>68</v>
      </c>
      <c r="I288" s="11" t="s">
        <v>78</v>
      </c>
      <c r="J288" s="11"/>
      <c r="K288" s="11" t="s">
        <v>40</v>
      </c>
      <c r="L288" s="130">
        <f t="shared" si="128"/>
        <v>1</v>
      </c>
      <c r="M288" s="133">
        <f t="shared" si="129"/>
        <v>0</v>
      </c>
      <c r="N288" s="11"/>
      <c r="O288" s="11"/>
      <c r="P288" s="133">
        <f t="shared" si="130"/>
        <v>1</v>
      </c>
      <c r="Q288" s="11"/>
      <c r="R288" s="11">
        <v>2</v>
      </c>
      <c r="S288" s="11"/>
      <c r="T288" s="11"/>
      <c r="U288" s="11"/>
      <c r="V288" s="390"/>
      <c r="W288" s="181">
        <v>14</v>
      </c>
      <c r="X288" s="91" t="s">
        <v>65</v>
      </c>
      <c r="Y288" s="23" t="s">
        <v>109</v>
      </c>
      <c r="Z288" s="157"/>
      <c r="AA288" s="2">
        <f>IF(ISNUMBER(SEARCH("Aut",#REF!)),#REF!, 0)</f>
        <v>0</v>
      </c>
      <c r="AB288" s="2">
        <f>IF(ISNUMBER(SEARCH("Tst",#REF!)),#REF!, 0)</f>
        <v>0</v>
      </c>
      <c r="AC288" s="2">
        <f>IF(ISNUMBER(SEARCH("Calc",#REF!)),#REF!, 0)</f>
        <v>0</v>
      </c>
    </row>
    <row r="289" spans="2:26" ht="24" customHeight="1" thickBot="1" x14ac:dyDescent="0.25">
      <c r="B289" s="367"/>
      <c r="C289" s="362"/>
      <c r="D289" s="454"/>
      <c r="E289" s="362"/>
      <c r="F289" s="362"/>
      <c r="G289" s="362"/>
      <c r="H289" s="225" t="s">
        <v>62</v>
      </c>
      <c r="I289" s="11" t="s">
        <v>36</v>
      </c>
      <c r="J289" s="11"/>
      <c r="K289" s="11" t="s">
        <v>45</v>
      </c>
      <c r="L289" s="130">
        <f t="shared" si="128"/>
        <v>2</v>
      </c>
      <c r="M289" s="133">
        <f t="shared" si="129"/>
        <v>0</v>
      </c>
      <c r="N289" s="11"/>
      <c r="O289" s="11"/>
      <c r="P289" s="133">
        <f t="shared" si="130"/>
        <v>2</v>
      </c>
      <c r="Q289" s="11">
        <v>4</v>
      </c>
      <c r="R289" s="11"/>
      <c r="S289" s="11"/>
      <c r="T289" s="11"/>
      <c r="U289" s="11"/>
      <c r="V289" s="390"/>
      <c r="W289" s="107">
        <v>14</v>
      </c>
      <c r="X289" s="96" t="s">
        <v>134</v>
      </c>
      <c r="Y289" s="95" t="s">
        <v>136</v>
      </c>
      <c r="Z289" s="157"/>
    </row>
    <row r="290" spans="2:26" ht="25.5" customHeight="1" x14ac:dyDescent="0.2">
      <c r="B290" s="367"/>
      <c r="C290" s="362"/>
      <c r="D290" s="454"/>
      <c r="E290" s="362"/>
      <c r="F290" s="362"/>
      <c r="G290" s="362"/>
      <c r="H290" s="225" t="s">
        <v>49</v>
      </c>
      <c r="I290" s="11" t="s">
        <v>36</v>
      </c>
      <c r="J290" s="11"/>
      <c r="K290" s="132" t="s">
        <v>195</v>
      </c>
      <c r="L290" s="130">
        <f t="shared" si="128"/>
        <v>0.5</v>
      </c>
      <c r="M290" s="133">
        <f t="shared" si="129"/>
        <v>0</v>
      </c>
      <c r="N290" s="11"/>
      <c r="O290" s="11"/>
      <c r="P290" s="133">
        <f t="shared" si="130"/>
        <v>0.5</v>
      </c>
      <c r="Q290" s="11"/>
      <c r="R290" s="11">
        <v>1</v>
      </c>
      <c r="S290" s="11"/>
      <c r="T290" s="11"/>
      <c r="U290" s="11"/>
      <c r="V290" s="390"/>
      <c r="W290" s="181">
        <v>14</v>
      </c>
      <c r="X290" s="176" t="s">
        <v>82</v>
      </c>
      <c r="Y290" s="95" t="s">
        <v>10</v>
      </c>
      <c r="Z290" s="157"/>
    </row>
    <row r="291" spans="2:26" ht="27.75" customHeight="1" thickBot="1" x14ac:dyDescent="0.25">
      <c r="B291" s="367"/>
      <c r="C291" s="362"/>
      <c r="D291" s="454"/>
      <c r="E291" s="362"/>
      <c r="F291" s="362"/>
      <c r="G291" s="362"/>
      <c r="H291" s="225" t="s">
        <v>49</v>
      </c>
      <c r="I291" s="11" t="s">
        <v>36</v>
      </c>
      <c r="J291" s="11"/>
      <c r="K291" s="11" t="s">
        <v>13</v>
      </c>
      <c r="L291" s="130">
        <f t="shared" si="128"/>
        <v>1</v>
      </c>
      <c r="M291" s="133">
        <f t="shared" si="129"/>
        <v>0</v>
      </c>
      <c r="N291" s="11"/>
      <c r="O291" s="11"/>
      <c r="P291" s="133">
        <f t="shared" si="130"/>
        <v>1</v>
      </c>
      <c r="Q291" s="11"/>
      <c r="R291" s="11">
        <v>2</v>
      </c>
      <c r="S291" s="11"/>
      <c r="T291" s="11"/>
      <c r="U291" s="11"/>
      <c r="V291" s="390"/>
      <c r="W291" s="71">
        <v>14</v>
      </c>
      <c r="X291" s="278" t="s">
        <v>82</v>
      </c>
      <c r="Y291" s="95" t="s">
        <v>10</v>
      </c>
      <c r="Z291" s="157"/>
    </row>
    <row r="292" spans="2:26" ht="14.25" customHeight="1" thickBot="1" x14ac:dyDescent="0.25">
      <c r="B292" s="367"/>
      <c r="C292" s="362"/>
      <c r="D292" s="454"/>
      <c r="E292" s="362"/>
      <c r="F292" s="362"/>
      <c r="G292" s="362"/>
      <c r="H292" s="186"/>
      <c r="I292" s="215"/>
      <c r="J292" s="215"/>
      <c r="K292" s="215"/>
      <c r="L292" s="130"/>
      <c r="M292" s="141"/>
      <c r="N292" s="215"/>
      <c r="O292" s="215"/>
      <c r="P292" s="150"/>
      <c r="Q292" s="215"/>
      <c r="R292" s="215"/>
      <c r="S292" s="11"/>
      <c r="T292" s="11"/>
      <c r="U292" s="11"/>
      <c r="V292" s="390"/>
      <c r="W292" s="281"/>
      <c r="X292" s="280"/>
      <c r="Y292" s="279"/>
      <c r="Z292" s="157"/>
    </row>
    <row r="293" spans="2:26" x14ac:dyDescent="0.2">
      <c r="B293" s="343">
        <v>31</v>
      </c>
      <c r="C293" s="347" t="s">
        <v>17</v>
      </c>
      <c r="D293" s="347" t="s">
        <v>264</v>
      </c>
      <c r="E293" s="347"/>
      <c r="F293" s="347"/>
      <c r="G293" s="347" t="s">
        <v>42</v>
      </c>
      <c r="H293" s="351"/>
      <c r="I293" s="353"/>
      <c r="J293" s="349"/>
      <c r="K293" s="197">
        <v>16</v>
      </c>
      <c r="L293" s="233">
        <f t="shared" ref="L293:R293" si="131">SUM(L295:L310)</f>
        <v>11</v>
      </c>
      <c r="M293" s="345">
        <f t="shared" si="131"/>
        <v>0</v>
      </c>
      <c r="N293" s="345">
        <f t="shared" si="131"/>
        <v>0</v>
      </c>
      <c r="O293" s="345">
        <f t="shared" si="131"/>
        <v>0</v>
      </c>
      <c r="P293" s="345">
        <f t="shared" si="131"/>
        <v>11</v>
      </c>
      <c r="Q293" s="345">
        <f t="shared" si="131"/>
        <v>14</v>
      </c>
      <c r="R293" s="345">
        <f t="shared" si="131"/>
        <v>8</v>
      </c>
      <c r="S293" s="243">
        <f>K293-L293</f>
        <v>5</v>
      </c>
      <c r="T293" s="267">
        <f>T294/28</f>
        <v>3</v>
      </c>
      <c r="U293" s="267"/>
      <c r="V293" s="447"/>
      <c r="W293" s="180"/>
      <c r="X293" s="90"/>
      <c r="Y293" s="15"/>
      <c r="Z293" s="157"/>
    </row>
    <row r="294" spans="2:26" ht="13.5" thickBot="1" x14ac:dyDescent="0.25">
      <c r="B294" s="344"/>
      <c r="C294" s="348"/>
      <c r="D294" s="348"/>
      <c r="E294" s="348"/>
      <c r="F294" s="348"/>
      <c r="G294" s="348"/>
      <c r="H294" s="352"/>
      <c r="I294" s="354"/>
      <c r="J294" s="350"/>
      <c r="K294" s="198">
        <v>448</v>
      </c>
      <c r="L294" s="206">
        <f>L293*28</f>
        <v>308</v>
      </c>
      <c r="M294" s="346"/>
      <c r="N294" s="346"/>
      <c r="O294" s="346"/>
      <c r="P294" s="346"/>
      <c r="Q294" s="346"/>
      <c r="R294" s="346"/>
      <c r="S294" s="25">
        <f>K294-L294</f>
        <v>140</v>
      </c>
      <c r="T294" s="26">
        <f>SUM(T295:T311)</f>
        <v>84</v>
      </c>
      <c r="U294" s="9"/>
      <c r="V294" s="448"/>
      <c r="W294" s="181"/>
      <c r="X294" s="91"/>
      <c r="Y294" s="16"/>
      <c r="Z294" s="157"/>
    </row>
    <row r="295" spans="2:26" ht="38.25" x14ac:dyDescent="0.2">
      <c r="B295" s="344"/>
      <c r="C295" s="348"/>
      <c r="D295" s="348"/>
      <c r="E295" s="348"/>
      <c r="F295" s="348"/>
      <c r="G295" s="348"/>
      <c r="H295" s="228" t="s">
        <v>193</v>
      </c>
      <c r="I295" s="13" t="s">
        <v>38</v>
      </c>
      <c r="J295" s="13"/>
      <c r="K295" s="13" t="s">
        <v>45</v>
      </c>
      <c r="L295" s="149">
        <f t="shared" ref="L295:L297" si="132">M295+P295</f>
        <v>1</v>
      </c>
      <c r="M295" s="149">
        <f>IF(J295="m",(N295+O295)*2.5*W295/28,(N295+O295)*2*W295/28)</f>
        <v>0</v>
      </c>
      <c r="N295" s="13"/>
      <c r="O295" s="13"/>
      <c r="P295" s="149">
        <f>IF(J295="m",(Q295+R295)*1.5*W295/28,(Q295+R295)*1*W295/28)</f>
        <v>1</v>
      </c>
      <c r="Q295" s="13">
        <v>2</v>
      </c>
      <c r="R295" s="213"/>
      <c r="S295" s="301" t="s">
        <v>269</v>
      </c>
      <c r="T295" s="302">
        <v>20</v>
      </c>
      <c r="U295" s="13"/>
      <c r="V295" s="448"/>
      <c r="W295" s="71">
        <v>14</v>
      </c>
      <c r="X295" s="125" t="s">
        <v>67</v>
      </c>
      <c r="Y295" s="16" t="s">
        <v>10</v>
      </c>
      <c r="Z295" s="157"/>
    </row>
    <row r="296" spans="2:26" ht="38.25" x14ac:dyDescent="0.2">
      <c r="B296" s="344"/>
      <c r="C296" s="348"/>
      <c r="D296" s="348"/>
      <c r="E296" s="348"/>
      <c r="F296" s="348"/>
      <c r="G296" s="348"/>
      <c r="H296" s="225" t="s">
        <v>163</v>
      </c>
      <c r="I296" s="132" t="s">
        <v>54</v>
      </c>
      <c r="J296" s="11"/>
      <c r="K296" s="132" t="s">
        <v>53</v>
      </c>
      <c r="L296" s="149">
        <f t="shared" si="132"/>
        <v>0.5</v>
      </c>
      <c r="M296" s="149">
        <f t="shared" ref="M296:M297" si="133">IF(J296="m",(N296+O296)*2.5*W296/28,(N296+O296)*2*W296/28)</f>
        <v>0</v>
      </c>
      <c r="N296" s="132"/>
      <c r="O296" s="132"/>
      <c r="P296" s="149">
        <f t="shared" ref="P296:P297" si="134">IF(J296="m",(Q296+R296)*1.5*W296/28,(Q296+R296)*1*W296/28)</f>
        <v>0.5</v>
      </c>
      <c r="Q296" s="132"/>
      <c r="R296" s="132">
        <v>1</v>
      </c>
      <c r="S296" s="301" t="s">
        <v>28</v>
      </c>
      <c r="T296" s="302">
        <v>37</v>
      </c>
      <c r="U296" s="11"/>
      <c r="V296" s="448"/>
      <c r="W296" s="181">
        <v>14</v>
      </c>
      <c r="X296" s="156" t="s">
        <v>74</v>
      </c>
      <c r="Y296" s="97" t="s">
        <v>109</v>
      </c>
      <c r="Z296" s="157"/>
    </row>
    <row r="297" spans="2:26" ht="25.5" x14ac:dyDescent="0.2">
      <c r="B297" s="344"/>
      <c r="C297" s="348"/>
      <c r="D297" s="348"/>
      <c r="E297" s="348"/>
      <c r="F297" s="348"/>
      <c r="G297" s="348"/>
      <c r="H297" s="225" t="s">
        <v>49</v>
      </c>
      <c r="I297" s="11" t="s">
        <v>236</v>
      </c>
      <c r="J297" s="11"/>
      <c r="K297" s="132" t="s">
        <v>195</v>
      </c>
      <c r="L297" s="149">
        <f t="shared" si="132"/>
        <v>0.5</v>
      </c>
      <c r="M297" s="149">
        <f t="shared" si="133"/>
        <v>0</v>
      </c>
      <c r="N297" s="11"/>
      <c r="O297" s="11"/>
      <c r="P297" s="149">
        <f t="shared" si="134"/>
        <v>0.5</v>
      </c>
      <c r="Q297" s="11"/>
      <c r="R297" s="11">
        <v>1</v>
      </c>
      <c r="S297" s="301" t="s">
        <v>270</v>
      </c>
      <c r="T297" s="302">
        <v>27</v>
      </c>
      <c r="U297" s="11"/>
      <c r="V297" s="448"/>
      <c r="W297" s="153">
        <v>14</v>
      </c>
      <c r="X297" s="160" t="s">
        <v>48</v>
      </c>
      <c r="Y297" s="95" t="s">
        <v>10</v>
      </c>
      <c r="Z297" s="246" t="s">
        <v>247</v>
      </c>
    </row>
    <row r="298" spans="2:26" x14ac:dyDescent="0.2">
      <c r="B298" s="344"/>
      <c r="C298" s="348"/>
      <c r="D298" s="348"/>
      <c r="E298" s="348"/>
      <c r="F298" s="348"/>
      <c r="G298" s="348"/>
      <c r="H298" s="225" t="s">
        <v>148</v>
      </c>
      <c r="I298" s="11" t="s">
        <v>78</v>
      </c>
      <c r="J298" s="11"/>
      <c r="K298" s="11" t="s">
        <v>60</v>
      </c>
      <c r="L298" s="149">
        <f t="shared" ref="L298:L309" si="135">M298+P298</f>
        <v>1</v>
      </c>
      <c r="M298" s="149">
        <f t="shared" ref="M298:M308" si="136">IF(J298="m",(N298+O298)*2.5*W298/28,(N298+O298)*2*W298/28)</f>
        <v>0</v>
      </c>
      <c r="N298" s="11"/>
      <c r="O298" s="11"/>
      <c r="P298" s="149">
        <f t="shared" ref="P298:P308" si="137">IF(J298="m",(Q298+R298)*1.5*W298/28,(Q298+R298)*1*W298/28)</f>
        <v>1</v>
      </c>
      <c r="Q298" s="11">
        <v>2</v>
      </c>
      <c r="R298" s="11"/>
      <c r="S298" s="33"/>
      <c r="T298" s="11"/>
      <c r="U298" s="11"/>
      <c r="V298" s="448"/>
      <c r="W298" s="71">
        <v>14</v>
      </c>
      <c r="X298" s="91" t="s">
        <v>66</v>
      </c>
      <c r="Y298" s="23" t="s">
        <v>109</v>
      </c>
      <c r="Z298" s="157"/>
    </row>
    <row r="299" spans="2:26" ht="25.5" x14ac:dyDescent="0.2">
      <c r="B299" s="344"/>
      <c r="C299" s="348"/>
      <c r="D299" s="348"/>
      <c r="E299" s="348"/>
      <c r="F299" s="348"/>
      <c r="G299" s="348"/>
      <c r="H299" s="225" t="s">
        <v>49</v>
      </c>
      <c r="I299" s="11" t="s">
        <v>54</v>
      </c>
      <c r="J299" s="11"/>
      <c r="K299" s="11" t="s">
        <v>53</v>
      </c>
      <c r="L299" s="149">
        <f t="shared" si="135"/>
        <v>0.5</v>
      </c>
      <c r="M299" s="149">
        <f t="shared" si="136"/>
        <v>0</v>
      </c>
      <c r="N299" s="11"/>
      <c r="O299" s="11"/>
      <c r="P299" s="149">
        <f t="shared" si="137"/>
        <v>0.5</v>
      </c>
      <c r="Q299" s="11"/>
      <c r="R299" s="11">
        <v>1</v>
      </c>
      <c r="S299" s="11"/>
      <c r="T299" s="11"/>
      <c r="U299" s="11"/>
      <c r="V299" s="448"/>
      <c r="W299" s="181">
        <v>14</v>
      </c>
      <c r="X299" s="70" t="s">
        <v>71</v>
      </c>
      <c r="Y299" s="23" t="s">
        <v>109</v>
      </c>
      <c r="Z299" s="157"/>
    </row>
    <row r="300" spans="2:26" ht="27" customHeight="1" x14ac:dyDescent="0.2">
      <c r="B300" s="344"/>
      <c r="C300" s="348"/>
      <c r="D300" s="348"/>
      <c r="E300" s="348"/>
      <c r="F300" s="348"/>
      <c r="G300" s="348"/>
      <c r="H300" s="225" t="s">
        <v>163</v>
      </c>
      <c r="I300" s="11" t="s">
        <v>38</v>
      </c>
      <c r="J300" s="11"/>
      <c r="K300" s="11" t="s">
        <v>53</v>
      </c>
      <c r="L300" s="149">
        <f t="shared" si="135"/>
        <v>1</v>
      </c>
      <c r="M300" s="149">
        <f t="shared" si="136"/>
        <v>0</v>
      </c>
      <c r="N300" s="11"/>
      <c r="O300" s="11"/>
      <c r="P300" s="149">
        <f t="shared" si="137"/>
        <v>1</v>
      </c>
      <c r="Q300" s="170"/>
      <c r="R300" s="282">
        <v>2</v>
      </c>
      <c r="S300" s="11"/>
      <c r="T300" s="11"/>
      <c r="U300" s="11"/>
      <c r="V300" s="448"/>
      <c r="W300" s="181">
        <v>14</v>
      </c>
      <c r="X300" s="94" t="s">
        <v>37</v>
      </c>
      <c r="Y300" s="115" t="s">
        <v>10</v>
      </c>
      <c r="Z300" s="157"/>
    </row>
    <row r="301" spans="2:26" ht="38.25" x14ac:dyDescent="0.2">
      <c r="B301" s="344"/>
      <c r="C301" s="348"/>
      <c r="D301" s="348"/>
      <c r="E301" s="348"/>
      <c r="F301" s="348"/>
      <c r="G301" s="348"/>
      <c r="H301" s="225" t="s">
        <v>163</v>
      </c>
      <c r="I301" s="11" t="s">
        <v>32</v>
      </c>
      <c r="J301" s="11"/>
      <c r="K301" s="11" t="s">
        <v>53</v>
      </c>
      <c r="L301" s="149">
        <f t="shared" si="135"/>
        <v>1</v>
      </c>
      <c r="M301" s="149">
        <f t="shared" si="136"/>
        <v>0</v>
      </c>
      <c r="N301" s="11"/>
      <c r="O301" s="11"/>
      <c r="P301" s="149">
        <f t="shared" si="137"/>
        <v>1</v>
      </c>
      <c r="Q301" s="170"/>
      <c r="R301" s="282">
        <v>2</v>
      </c>
      <c r="S301" s="10"/>
      <c r="T301" s="10"/>
      <c r="U301" s="11"/>
      <c r="V301" s="448"/>
      <c r="W301" s="181">
        <v>14</v>
      </c>
      <c r="X301" s="94" t="s">
        <v>37</v>
      </c>
      <c r="Y301" s="115" t="s">
        <v>10</v>
      </c>
      <c r="Z301" s="157"/>
    </row>
    <row r="302" spans="2:26" x14ac:dyDescent="0.2">
      <c r="B302" s="344"/>
      <c r="C302" s="348"/>
      <c r="D302" s="348"/>
      <c r="E302" s="348"/>
      <c r="F302" s="348"/>
      <c r="G302" s="348"/>
      <c r="H302" s="225"/>
      <c r="I302" s="11"/>
      <c r="J302" s="11"/>
      <c r="K302" s="11"/>
      <c r="L302" s="149"/>
      <c r="M302" s="149"/>
      <c r="N302" s="11"/>
      <c r="O302" s="11"/>
      <c r="P302" s="149"/>
      <c r="Q302" s="11"/>
      <c r="R302" s="194"/>
      <c r="S302" s="11"/>
      <c r="T302" s="11"/>
      <c r="U302" s="11"/>
      <c r="V302" s="448"/>
      <c r="W302" s="71"/>
      <c r="X302" s="125"/>
      <c r="Y302" s="16"/>
      <c r="Z302" s="157"/>
    </row>
    <row r="303" spans="2:26" ht="13.5" thickBot="1" x14ac:dyDescent="0.25">
      <c r="B303" s="344"/>
      <c r="C303" s="348"/>
      <c r="D303" s="348"/>
      <c r="E303" s="348"/>
      <c r="F303" s="348"/>
      <c r="G303" s="348"/>
      <c r="H303" s="231"/>
      <c r="I303" s="92"/>
      <c r="J303" s="92"/>
      <c r="K303" s="92"/>
      <c r="L303" s="149"/>
      <c r="M303" s="149"/>
      <c r="N303" s="92"/>
      <c r="O303" s="92"/>
      <c r="P303" s="149"/>
      <c r="Q303" s="92"/>
      <c r="R303" s="283"/>
      <c r="S303" s="11"/>
      <c r="T303" s="11"/>
      <c r="U303" s="11"/>
      <c r="V303" s="448"/>
      <c r="W303" s="71"/>
      <c r="X303" s="125"/>
      <c r="Y303" s="16"/>
      <c r="Z303" s="157"/>
    </row>
    <row r="304" spans="2:26" ht="38.25" x14ac:dyDescent="0.2">
      <c r="B304" s="344"/>
      <c r="C304" s="348"/>
      <c r="D304" s="348"/>
      <c r="E304" s="348"/>
      <c r="F304" s="348"/>
      <c r="G304" s="348"/>
      <c r="H304" s="226" t="s">
        <v>143</v>
      </c>
      <c r="I304" s="223" t="s">
        <v>32</v>
      </c>
      <c r="J304" s="223"/>
      <c r="K304" s="223" t="s">
        <v>53</v>
      </c>
      <c r="L304" s="149">
        <f t="shared" si="135"/>
        <v>1</v>
      </c>
      <c r="M304" s="149">
        <f t="shared" si="136"/>
        <v>0</v>
      </c>
      <c r="N304" s="223"/>
      <c r="O304" s="223"/>
      <c r="P304" s="149">
        <f t="shared" si="137"/>
        <v>1</v>
      </c>
      <c r="Q304" s="223">
        <v>2</v>
      </c>
      <c r="R304" s="284"/>
      <c r="S304" s="11"/>
      <c r="T304" s="11"/>
      <c r="U304" s="11"/>
      <c r="V304" s="448"/>
      <c r="W304" s="181">
        <v>14</v>
      </c>
      <c r="X304" s="70" t="s">
        <v>82</v>
      </c>
      <c r="Y304" s="95" t="s">
        <v>10</v>
      </c>
      <c r="Z304" s="157"/>
    </row>
    <row r="305" spans="1:26" ht="51" x14ac:dyDescent="0.2">
      <c r="B305" s="344"/>
      <c r="C305" s="348"/>
      <c r="D305" s="348"/>
      <c r="E305" s="348"/>
      <c r="F305" s="348"/>
      <c r="G305" s="348"/>
      <c r="H305" s="225" t="s">
        <v>145</v>
      </c>
      <c r="I305" s="11" t="s">
        <v>36</v>
      </c>
      <c r="J305" s="11"/>
      <c r="K305" s="11" t="s">
        <v>40</v>
      </c>
      <c r="L305" s="149">
        <f t="shared" si="135"/>
        <v>1</v>
      </c>
      <c r="M305" s="149">
        <f t="shared" si="136"/>
        <v>0</v>
      </c>
      <c r="N305" s="11"/>
      <c r="O305" s="11"/>
      <c r="P305" s="149">
        <f t="shared" si="137"/>
        <v>1</v>
      </c>
      <c r="Q305" s="11">
        <v>2</v>
      </c>
      <c r="R305" s="194"/>
      <c r="S305" s="11"/>
      <c r="T305" s="11"/>
      <c r="U305" s="11"/>
      <c r="V305" s="448"/>
      <c r="W305" s="181">
        <v>14</v>
      </c>
      <c r="X305" s="70" t="s">
        <v>70</v>
      </c>
      <c r="Y305" s="23" t="s">
        <v>10</v>
      </c>
      <c r="Z305" s="157"/>
    </row>
    <row r="306" spans="1:26" ht="51" x14ac:dyDescent="0.2">
      <c r="B306" s="344"/>
      <c r="C306" s="348"/>
      <c r="D306" s="348"/>
      <c r="E306" s="348"/>
      <c r="F306" s="348"/>
      <c r="G306" s="348"/>
      <c r="H306" s="332" t="s">
        <v>145</v>
      </c>
      <c r="I306" s="11" t="s">
        <v>32</v>
      </c>
      <c r="J306" s="11"/>
      <c r="K306" s="11" t="s">
        <v>40</v>
      </c>
      <c r="L306" s="149">
        <f t="shared" ref="L306" si="138">M306+P306</f>
        <v>1</v>
      </c>
      <c r="M306" s="149">
        <f t="shared" ref="M306" si="139">IF(J306="m",(N306+O306)*2.5*W306/28,(N306+O306)*2*W306/28)</f>
        <v>0</v>
      </c>
      <c r="N306" s="11"/>
      <c r="O306" s="11"/>
      <c r="P306" s="149">
        <f t="shared" ref="P306" si="140">IF(J306="m",(Q306+R306)*1.5*W306/28,(Q306+R306)*1*W306/28)</f>
        <v>1</v>
      </c>
      <c r="Q306" s="11">
        <v>2</v>
      </c>
      <c r="R306" s="194"/>
      <c r="S306" s="11"/>
      <c r="T306" s="11"/>
      <c r="U306" s="11"/>
      <c r="V306" s="448"/>
      <c r="W306" s="181">
        <v>14</v>
      </c>
      <c r="X306" s="330" t="s">
        <v>37</v>
      </c>
      <c r="Y306" s="23" t="s">
        <v>10</v>
      </c>
      <c r="Z306" s="157"/>
    </row>
    <row r="307" spans="1:26" ht="38.25" x14ac:dyDescent="0.2">
      <c r="B307" s="344"/>
      <c r="C307" s="348"/>
      <c r="D307" s="348"/>
      <c r="E307" s="348"/>
      <c r="F307" s="348"/>
      <c r="G307" s="348"/>
      <c r="H307" s="225" t="s">
        <v>143</v>
      </c>
      <c r="I307" s="11" t="s">
        <v>36</v>
      </c>
      <c r="J307" s="11"/>
      <c r="K307" s="11" t="s">
        <v>53</v>
      </c>
      <c r="L307" s="149">
        <f t="shared" si="135"/>
        <v>1</v>
      </c>
      <c r="M307" s="149">
        <f t="shared" si="136"/>
        <v>0</v>
      </c>
      <c r="N307" s="11"/>
      <c r="O307" s="11"/>
      <c r="P307" s="149">
        <f t="shared" si="137"/>
        <v>1</v>
      </c>
      <c r="Q307" s="11">
        <v>2</v>
      </c>
      <c r="R307" s="285"/>
      <c r="S307" s="11"/>
      <c r="T307" s="11"/>
      <c r="U307" s="11"/>
      <c r="V307" s="448"/>
      <c r="W307" s="181">
        <v>14</v>
      </c>
      <c r="X307" s="156" t="s">
        <v>74</v>
      </c>
      <c r="Y307" s="97" t="s">
        <v>109</v>
      </c>
      <c r="Z307" s="157"/>
    </row>
    <row r="308" spans="1:26" ht="25.5" x14ac:dyDescent="0.2">
      <c r="B308" s="344"/>
      <c r="C308" s="348"/>
      <c r="D308" s="348"/>
      <c r="E308" s="348"/>
      <c r="F308" s="348"/>
      <c r="G308" s="348"/>
      <c r="H308" s="228" t="s">
        <v>49</v>
      </c>
      <c r="I308" s="13" t="s">
        <v>38</v>
      </c>
      <c r="J308" s="13"/>
      <c r="K308" s="152" t="s">
        <v>53</v>
      </c>
      <c r="L308" s="149">
        <f t="shared" si="135"/>
        <v>0.5</v>
      </c>
      <c r="M308" s="149">
        <f t="shared" si="136"/>
        <v>0</v>
      </c>
      <c r="N308" s="13"/>
      <c r="O308" s="13"/>
      <c r="P308" s="149">
        <f t="shared" si="137"/>
        <v>0.5</v>
      </c>
      <c r="Q308" s="13"/>
      <c r="R308" s="13">
        <v>1</v>
      </c>
      <c r="S308" s="13"/>
      <c r="T308" s="13"/>
      <c r="U308" s="13"/>
      <c r="V308" s="448"/>
      <c r="W308" s="12">
        <v>14</v>
      </c>
      <c r="X308" s="155" t="s">
        <v>81</v>
      </c>
      <c r="Y308" s="23" t="s">
        <v>109</v>
      </c>
      <c r="Z308" s="157"/>
    </row>
    <row r="309" spans="1:26" ht="38.25" x14ac:dyDescent="0.2">
      <c r="B309" s="344"/>
      <c r="C309" s="348"/>
      <c r="D309" s="348"/>
      <c r="E309" s="348"/>
      <c r="F309" s="348"/>
      <c r="G309" s="348"/>
      <c r="H309" s="228" t="s">
        <v>193</v>
      </c>
      <c r="I309" s="13" t="s">
        <v>32</v>
      </c>
      <c r="J309" s="13"/>
      <c r="K309" s="13" t="s">
        <v>46</v>
      </c>
      <c r="L309" s="149">
        <f t="shared" si="135"/>
        <v>1</v>
      </c>
      <c r="M309" s="149">
        <f>IF(J309="m",(N309+O309)*2.5*W309/28,(N309+O309)*2*W309/28)</f>
        <v>0</v>
      </c>
      <c r="N309" s="13"/>
      <c r="O309" s="13"/>
      <c r="P309" s="149">
        <f>IF(J309="m",(Q309+R309)*1.5*W309/28,(Q309+R309)*1*W309/28)</f>
        <v>1</v>
      </c>
      <c r="Q309" s="13">
        <v>2</v>
      </c>
      <c r="R309" s="9"/>
      <c r="S309" s="9"/>
      <c r="T309" s="9"/>
      <c r="U309" s="9"/>
      <c r="V309" s="448"/>
      <c r="W309" s="71">
        <v>14</v>
      </c>
      <c r="X309" s="160" t="s">
        <v>67</v>
      </c>
      <c r="Y309" s="95" t="s">
        <v>10</v>
      </c>
      <c r="Z309" s="237" t="s">
        <v>268</v>
      </c>
    </row>
    <row r="310" spans="1:26" x14ac:dyDescent="0.2">
      <c r="B310" s="344"/>
      <c r="C310" s="348"/>
      <c r="D310" s="348"/>
      <c r="E310" s="348"/>
      <c r="F310" s="348"/>
      <c r="G310" s="348"/>
      <c r="H310" s="131"/>
      <c r="I310" s="132"/>
      <c r="J310" s="72"/>
      <c r="K310" s="132"/>
      <c r="L310" s="133"/>
      <c r="M310" s="133"/>
      <c r="N310" s="132"/>
      <c r="O310" s="132"/>
      <c r="P310" s="133"/>
      <c r="Q310" s="190"/>
      <c r="R310" s="190"/>
      <c r="S310" s="11"/>
      <c r="T310" s="11"/>
      <c r="U310" s="11"/>
      <c r="V310" s="448"/>
      <c r="W310" s="181"/>
      <c r="X310" s="125"/>
      <c r="Y310" s="23"/>
      <c r="Z310" s="157"/>
    </row>
    <row r="311" spans="1:26" ht="13.5" thickBot="1" x14ac:dyDescent="0.25">
      <c r="B311" s="344"/>
      <c r="C311" s="348"/>
      <c r="D311" s="348"/>
      <c r="E311" s="348"/>
      <c r="F311" s="348"/>
      <c r="G311" s="348"/>
      <c r="H311" s="275"/>
      <c r="I311" s="275"/>
      <c r="J311" s="275"/>
      <c r="K311" s="275"/>
      <c r="L311" s="275"/>
      <c r="M311" s="275"/>
      <c r="N311" s="275"/>
      <c r="O311" s="275"/>
      <c r="P311" s="275"/>
      <c r="Q311" s="275"/>
      <c r="R311" s="275"/>
      <c r="S311" s="24"/>
      <c r="T311" s="13"/>
      <c r="U311" s="13"/>
      <c r="V311" s="448"/>
      <c r="W311" s="2"/>
      <c r="X311" s="2"/>
      <c r="Z311" s="157"/>
    </row>
    <row r="312" spans="1:26" x14ac:dyDescent="0.2">
      <c r="A312" s="356">
        <v>32</v>
      </c>
      <c r="B312" s="357"/>
      <c r="C312" s="348" t="s">
        <v>17</v>
      </c>
      <c r="D312" s="348" t="s">
        <v>161</v>
      </c>
      <c r="E312" s="252"/>
      <c r="F312" s="252"/>
      <c r="G312" s="348" t="s">
        <v>42</v>
      </c>
      <c r="H312" s="351"/>
      <c r="I312" s="353"/>
      <c r="J312" s="349"/>
      <c r="K312" s="197">
        <v>16</v>
      </c>
      <c r="L312" s="233">
        <f t="shared" ref="L312:R312" si="141">SUM(L314:L355)</f>
        <v>8.2142857142857153</v>
      </c>
      <c r="M312" s="345">
        <f t="shared" si="141"/>
        <v>0</v>
      </c>
      <c r="N312" s="345">
        <f t="shared" si="141"/>
        <v>0</v>
      </c>
      <c r="O312" s="345">
        <f t="shared" si="141"/>
        <v>0</v>
      </c>
      <c r="P312" s="345">
        <f t="shared" si="141"/>
        <v>8.2142857142857153</v>
      </c>
      <c r="Q312" s="345">
        <f t="shared" si="141"/>
        <v>6</v>
      </c>
      <c r="R312" s="345">
        <f t="shared" si="141"/>
        <v>11</v>
      </c>
      <c r="S312" s="268">
        <f>K312-L312</f>
        <v>7.7857142857142847</v>
      </c>
      <c r="T312" s="250">
        <f>T313/28</f>
        <v>3</v>
      </c>
      <c r="U312" s="250"/>
      <c r="V312" s="255"/>
      <c r="W312" s="180"/>
      <c r="X312" s="90"/>
      <c r="Y312" s="15"/>
      <c r="Z312" s="157"/>
    </row>
    <row r="313" spans="1:26" ht="13.5" thickBot="1" x14ac:dyDescent="0.25">
      <c r="A313" s="356"/>
      <c r="B313" s="357"/>
      <c r="C313" s="348"/>
      <c r="D313" s="348"/>
      <c r="E313" s="252"/>
      <c r="F313" s="252"/>
      <c r="G313" s="348"/>
      <c r="H313" s="352"/>
      <c r="I313" s="354"/>
      <c r="J313" s="350"/>
      <c r="K313" s="198">
        <v>448</v>
      </c>
      <c r="L313" s="251">
        <f>L312*28</f>
        <v>230.00000000000003</v>
      </c>
      <c r="M313" s="346"/>
      <c r="N313" s="346"/>
      <c r="O313" s="346"/>
      <c r="P313" s="346"/>
      <c r="Q313" s="346"/>
      <c r="R313" s="346"/>
      <c r="S313" s="300">
        <f>K313-L313</f>
        <v>217.99999999999997</v>
      </c>
      <c r="T313" s="26">
        <f>SUM(T314:T355)</f>
        <v>84</v>
      </c>
      <c r="U313" s="9"/>
      <c r="V313" s="255"/>
      <c r="W313" s="181"/>
      <c r="X313" s="91"/>
      <c r="Y313" s="16"/>
      <c r="Z313" s="157"/>
    </row>
    <row r="314" spans="1:26" ht="25.5" x14ac:dyDescent="0.2">
      <c r="A314" s="356"/>
      <c r="B314" s="357"/>
      <c r="C314" s="348"/>
      <c r="D314" s="348"/>
      <c r="E314" s="252"/>
      <c r="F314" s="252"/>
      <c r="G314" s="348"/>
      <c r="H314" s="225" t="s">
        <v>49</v>
      </c>
      <c r="I314" s="132" t="s">
        <v>59</v>
      </c>
      <c r="J314" s="11"/>
      <c r="K314" s="132" t="s">
        <v>53</v>
      </c>
      <c r="L314" s="149">
        <f t="shared" ref="L314:L323" si="142">M314+P314</f>
        <v>0.5</v>
      </c>
      <c r="M314" s="149">
        <f t="shared" ref="M314:M323" si="143">IF(J314="m",(N314+O314)*2.5*W314/28,(N314+O314)*2*W314/28)</f>
        <v>0</v>
      </c>
      <c r="N314" s="11"/>
      <c r="O314" s="11"/>
      <c r="P314" s="149">
        <f t="shared" ref="P314:P323" si="144">IF(J314="m",(Q314+R314)*1.5*W314/28,(Q314+R314)*1*W314/28)</f>
        <v>0.5</v>
      </c>
      <c r="Q314" s="193"/>
      <c r="R314" s="196">
        <v>1</v>
      </c>
      <c r="S314" s="301" t="s">
        <v>269</v>
      </c>
      <c r="T314" s="302">
        <v>20</v>
      </c>
      <c r="U314" s="13"/>
      <c r="V314" s="255"/>
      <c r="W314" s="12">
        <v>14</v>
      </c>
      <c r="X314" s="155" t="s">
        <v>71</v>
      </c>
      <c r="Y314" s="23" t="s">
        <v>109</v>
      </c>
      <c r="Z314" s="157"/>
    </row>
    <row r="315" spans="1:26" ht="39" thickBot="1" x14ac:dyDescent="0.25">
      <c r="A315" s="356"/>
      <c r="B315" s="357"/>
      <c r="C315" s="348"/>
      <c r="D315" s="348"/>
      <c r="E315" s="252"/>
      <c r="F315" s="252"/>
      <c r="G315" s="348"/>
      <c r="H315" s="225" t="s">
        <v>163</v>
      </c>
      <c r="I315" s="11" t="s">
        <v>38</v>
      </c>
      <c r="J315" s="11"/>
      <c r="K315" s="11" t="s">
        <v>13</v>
      </c>
      <c r="L315" s="149">
        <f t="shared" si="142"/>
        <v>2</v>
      </c>
      <c r="M315" s="149">
        <f t="shared" si="143"/>
        <v>0</v>
      </c>
      <c r="N315" s="11"/>
      <c r="O315" s="11"/>
      <c r="P315" s="149">
        <f t="shared" si="144"/>
        <v>2</v>
      </c>
      <c r="Q315" s="11"/>
      <c r="R315" s="11">
        <v>4</v>
      </c>
      <c r="S315" s="301" t="s">
        <v>28</v>
      </c>
      <c r="T315" s="302">
        <v>37</v>
      </c>
      <c r="U315" s="11"/>
      <c r="V315" s="255"/>
      <c r="W315" s="105">
        <v>14</v>
      </c>
      <c r="X315" s="183" t="s">
        <v>74</v>
      </c>
      <c r="Y315" s="23" t="s">
        <v>109</v>
      </c>
      <c r="Z315" s="157"/>
    </row>
    <row r="316" spans="1:26" ht="25.5" x14ac:dyDescent="0.2">
      <c r="A316" s="356"/>
      <c r="B316" s="357"/>
      <c r="C316" s="348"/>
      <c r="D316" s="348"/>
      <c r="E316" s="252"/>
      <c r="F316" s="252"/>
      <c r="G316" s="348"/>
      <c r="H316" s="225" t="s">
        <v>217</v>
      </c>
      <c r="I316" s="11" t="s">
        <v>38</v>
      </c>
      <c r="J316" s="11"/>
      <c r="K316" s="11" t="s">
        <v>44</v>
      </c>
      <c r="L316" s="149">
        <f t="shared" si="142"/>
        <v>1</v>
      </c>
      <c r="M316" s="149">
        <f t="shared" si="143"/>
        <v>0</v>
      </c>
      <c r="N316" s="11"/>
      <c r="O316" s="11"/>
      <c r="P316" s="149">
        <f t="shared" si="144"/>
        <v>1</v>
      </c>
      <c r="Q316" s="11">
        <v>2</v>
      </c>
      <c r="R316" s="11"/>
      <c r="S316" s="301" t="s">
        <v>270</v>
      </c>
      <c r="T316" s="302">
        <v>27</v>
      </c>
      <c r="U316" s="11"/>
      <c r="V316" s="255"/>
      <c r="W316" s="181">
        <v>14</v>
      </c>
      <c r="X316" s="155" t="s">
        <v>126</v>
      </c>
      <c r="Y316" s="23" t="s">
        <v>109</v>
      </c>
      <c r="Z316" s="157"/>
    </row>
    <row r="317" spans="1:26" ht="13.5" thickBot="1" x14ac:dyDescent="0.25">
      <c r="A317" s="356"/>
      <c r="B317" s="357"/>
      <c r="C317" s="348"/>
      <c r="D317" s="348"/>
      <c r="E317" s="252"/>
      <c r="F317" s="252"/>
      <c r="G317" s="348"/>
      <c r="H317" s="225" t="s">
        <v>197</v>
      </c>
      <c r="I317" s="11" t="s">
        <v>32</v>
      </c>
      <c r="J317" s="11"/>
      <c r="K317" s="11" t="s">
        <v>40</v>
      </c>
      <c r="L317" s="149">
        <f t="shared" si="142"/>
        <v>0.5</v>
      </c>
      <c r="M317" s="149">
        <f t="shared" si="143"/>
        <v>0</v>
      </c>
      <c r="N317" s="11"/>
      <c r="O317" s="11"/>
      <c r="P317" s="149">
        <f t="shared" si="144"/>
        <v>0.5</v>
      </c>
      <c r="Q317" s="11">
        <v>1</v>
      </c>
      <c r="R317" s="11"/>
      <c r="S317" s="33"/>
      <c r="T317" s="11"/>
      <c r="U317" s="11"/>
      <c r="V317" s="255"/>
      <c r="W317" s="105">
        <v>14</v>
      </c>
      <c r="X317" s="183" t="s">
        <v>74</v>
      </c>
      <c r="Y317" s="23" t="s">
        <v>109</v>
      </c>
      <c r="Z317" s="157"/>
    </row>
    <row r="318" spans="1:26" ht="25.5" x14ac:dyDescent="0.2">
      <c r="A318" s="356"/>
      <c r="B318" s="357"/>
      <c r="C318" s="348"/>
      <c r="D318" s="348"/>
      <c r="E318" s="335"/>
      <c r="F318" s="335"/>
      <c r="G318" s="348"/>
      <c r="H318" s="225" t="s">
        <v>49</v>
      </c>
      <c r="I318" s="11" t="s">
        <v>54</v>
      </c>
      <c r="J318" s="11"/>
      <c r="K318" s="11" t="s">
        <v>53</v>
      </c>
      <c r="L318" s="149">
        <f t="shared" ref="L318" si="145">M318+P318</f>
        <v>0.5</v>
      </c>
      <c r="M318" s="149">
        <f t="shared" ref="M318" si="146">IF(J318="m",(N318+O318)*2.5*W318/28,(N318+O318)*2*W318/28)</f>
        <v>0</v>
      </c>
      <c r="N318" s="11"/>
      <c r="O318" s="11"/>
      <c r="P318" s="149">
        <f t="shared" ref="P318" si="147">IF(J318="m",(Q318+R318)*1.5*W318/28,(Q318+R318)*1*W318/28)</f>
        <v>0.5</v>
      </c>
      <c r="Q318" s="11"/>
      <c r="R318" s="11">
        <v>1</v>
      </c>
      <c r="S318" s="33"/>
      <c r="T318" s="11"/>
      <c r="U318" s="11"/>
      <c r="V318" s="336"/>
      <c r="W318" s="12">
        <v>14</v>
      </c>
      <c r="X318" s="155" t="s">
        <v>71</v>
      </c>
      <c r="Y318" s="23" t="s">
        <v>109</v>
      </c>
      <c r="Z318" s="157"/>
    </row>
    <row r="319" spans="1:26" ht="25.5" x14ac:dyDescent="0.2">
      <c r="A319" s="356"/>
      <c r="B319" s="357"/>
      <c r="C319" s="348"/>
      <c r="D319" s="348"/>
      <c r="E319" s="252"/>
      <c r="F319" s="252"/>
      <c r="G319" s="348"/>
      <c r="H319" s="225" t="s">
        <v>49</v>
      </c>
      <c r="I319" s="11" t="s">
        <v>38</v>
      </c>
      <c r="J319" s="11"/>
      <c r="K319" s="132" t="s">
        <v>13</v>
      </c>
      <c r="L319" s="149">
        <f t="shared" si="142"/>
        <v>1</v>
      </c>
      <c r="M319" s="149">
        <f t="shared" si="143"/>
        <v>0</v>
      </c>
      <c r="N319" s="11"/>
      <c r="O319" s="11"/>
      <c r="P319" s="149">
        <f t="shared" si="144"/>
        <v>1</v>
      </c>
      <c r="Q319" s="11"/>
      <c r="R319" s="11">
        <v>2</v>
      </c>
      <c r="S319" s="12"/>
      <c r="T319" s="12"/>
      <c r="U319" s="11"/>
      <c r="V319" s="255"/>
      <c r="W319" s="12">
        <v>14</v>
      </c>
      <c r="X319" s="155" t="s">
        <v>81</v>
      </c>
      <c r="Y319" s="23" t="s">
        <v>109</v>
      </c>
      <c r="Z319" s="157"/>
    </row>
    <row r="320" spans="1:26" ht="25.5" x14ac:dyDescent="0.2">
      <c r="A320" s="356"/>
      <c r="B320" s="357"/>
      <c r="C320" s="348"/>
      <c r="D320" s="348"/>
      <c r="E320" s="252"/>
      <c r="F320" s="252"/>
      <c r="G320" s="348"/>
      <c r="H320" s="225" t="s">
        <v>155</v>
      </c>
      <c r="I320" s="11" t="s">
        <v>32</v>
      </c>
      <c r="J320" s="11"/>
      <c r="K320" s="11" t="s">
        <v>60</v>
      </c>
      <c r="L320" s="130">
        <f t="shared" si="142"/>
        <v>1</v>
      </c>
      <c r="M320" s="133">
        <f t="shared" si="143"/>
        <v>0</v>
      </c>
      <c r="N320" s="11"/>
      <c r="O320" s="11"/>
      <c r="P320" s="133">
        <f t="shared" si="144"/>
        <v>1</v>
      </c>
      <c r="Q320" s="11"/>
      <c r="R320" s="329">
        <v>2</v>
      </c>
      <c r="S320" s="11"/>
      <c r="T320" s="11"/>
      <c r="U320" s="11"/>
      <c r="V320" s="255"/>
      <c r="W320" s="181">
        <v>14</v>
      </c>
      <c r="X320" s="81" t="s">
        <v>134</v>
      </c>
      <c r="Y320" s="23" t="s">
        <v>109</v>
      </c>
    </row>
    <row r="321" spans="1:35" ht="25.5" x14ac:dyDescent="0.2">
      <c r="A321" s="356"/>
      <c r="B321" s="357"/>
      <c r="C321" s="348"/>
      <c r="D321" s="348"/>
      <c r="E321" s="252"/>
      <c r="F321" s="252"/>
      <c r="G321" s="348"/>
      <c r="H321" s="225" t="s">
        <v>216</v>
      </c>
      <c r="I321" s="11" t="s">
        <v>78</v>
      </c>
      <c r="J321" s="11"/>
      <c r="K321" s="11" t="s">
        <v>60</v>
      </c>
      <c r="L321" s="149">
        <f t="shared" si="142"/>
        <v>0.7142857142857143</v>
      </c>
      <c r="M321" s="149">
        <f t="shared" si="143"/>
        <v>0</v>
      </c>
      <c r="N321" s="11"/>
      <c r="O321" s="11"/>
      <c r="P321" s="149">
        <f t="shared" si="144"/>
        <v>0.7142857142857143</v>
      </c>
      <c r="Q321" s="132">
        <v>2</v>
      </c>
      <c r="R321" s="11"/>
      <c r="S321" s="11"/>
      <c r="T321" s="11"/>
      <c r="U321" s="11"/>
      <c r="V321" s="255"/>
      <c r="W321" s="181">
        <v>10</v>
      </c>
      <c r="X321" s="155" t="s">
        <v>126</v>
      </c>
      <c r="Y321" s="23" t="s">
        <v>109</v>
      </c>
      <c r="Z321" s="157"/>
    </row>
    <row r="322" spans="1:35" x14ac:dyDescent="0.2">
      <c r="A322" s="356"/>
      <c r="B322" s="357"/>
      <c r="C322" s="348"/>
      <c r="D322" s="348"/>
      <c r="E322" s="252"/>
      <c r="F322" s="252"/>
      <c r="G322" s="348"/>
      <c r="H322" s="226" t="s">
        <v>199</v>
      </c>
      <c r="I322" s="215" t="s">
        <v>32</v>
      </c>
      <c r="J322" s="215"/>
      <c r="K322" s="11" t="s">
        <v>40</v>
      </c>
      <c r="L322" s="133">
        <f t="shared" si="142"/>
        <v>0.5</v>
      </c>
      <c r="M322" s="133">
        <f t="shared" si="143"/>
        <v>0</v>
      </c>
      <c r="N322" s="11"/>
      <c r="O322" s="11"/>
      <c r="P322" s="133">
        <f t="shared" si="144"/>
        <v>0.5</v>
      </c>
      <c r="Q322" s="11"/>
      <c r="R322" s="11">
        <v>1</v>
      </c>
      <c r="S322" s="11"/>
      <c r="T322" s="11"/>
      <c r="U322" s="11"/>
      <c r="V322" s="255"/>
      <c r="W322" s="181">
        <v>14</v>
      </c>
      <c r="X322" s="125" t="s">
        <v>79</v>
      </c>
      <c r="Y322" s="23" t="s">
        <v>109</v>
      </c>
      <c r="Z322" s="157"/>
    </row>
    <row r="323" spans="1:35" ht="38.25" x14ac:dyDescent="0.2">
      <c r="A323" s="356"/>
      <c r="B323" s="357"/>
      <c r="C323" s="348"/>
      <c r="D323" s="348"/>
      <c r="E323" s="292"/>
      <c r="F323" s="292"/>
      <c r="G323" s="348"/>
      <c r="H323" s="225" t="s">
        <v>273</v>
      </c>
      <c r="I323" s="11" t="s">
        <v>32</v>
      </c>
      <c r="J323" s="11"/>
      <c r="K323" s="11" t="s">
        <v>46</v>
      </c>
      <c r="L323" s="133">
        <f t="shared" si="142"/>
        <v>0.5</v>
      </c>
      <c r="M323" s="130">
        <f t="shared" si="143"/>
        <v>0</v>
      </c>
      <c r="N323" s="11"/>
      <c r="O323" s="11"/>
      <c r="P323" s="130">
        <f t="shared" si="144"/>
        <v>0.5</v>
      </c>
      <c r="Q323" s="11">
        <v>1</v>
      </c>
      <c r="R323" s="11"/>
      <c r="S323" s="11"/>
      <c r="T323" s="11"/>
      <c r="U323" s="11"/>
      <c r="V323" s="293"/>
      <c r="W323" s="181">
        <v>14</v>
      </c>
      <c r="X323" s="125" t="s">
        <v>79</v>
      </c>
      <c r="Y323" s="23" t="s">
        <v>109</v>
      </c>
      <c r="Z323" s="246" t="s">
        <v>313</v>
      </c>
    </row>
    <row r="324" spans="1:35" x14ac:dyDescent="0.2">
      <c r="A324" s="356"/>
      <c r="B324" s="357"/>
      <c r="C324" s="348"/>
      <c r="D324" s="348"/>
      <c r="E324" s="292"/>
      <c r="F324" s="292"/>
      <c r="G324" s="348"/>
      <c r="H324" s="225"/>
      <c r="I324" s="294"/>
      <c r="J324" s="294"/>
      <c r="K324" s="294"/>
      <c r="L324" s="130"/>
      <c r="M324" s="133"/>
      <c r="N324" s="294"/>
      <c r="O324" s="294"/>
      <c r="P324" s="130"/>
      <c r="Q324" s="294"/>
      <c r="R324" s="294"/>
      <c r="S324" s="11"/>
      <c r="T324" s="11"/>
      <c r="U324" s="11"/>
      <c r="V324" s="293"/>
      <c r="W324" s="295"/>
      <c r="X324" s="259"/>
      <c r="Y324" s="260"/>
      <c r="Z324" s="157"/>
    </row>
    <row r="325" spans="1:35" x14ac:dyDescent="0.2">
      <c r="A325" s="356"/>
      <c r="B325" s="357"/>
      <c r="C325" s="348"/>
      <c r="D325" s="348"/>
      <c r="E325" s="292"/>
      <c r="F325" s="292"/>
      <c r="G325" s="348"/>
      <c r="H325" s="226"/>
      <c r="I325" s="294"/>
      <c r="J325" s="294"/>
      <c r="K325" s="294"/>
      <c r="L325" s="130"/>
      <c r="M325" s="133"/>
      <c r="N325" s="294"/>
      <c r="O325" s="294"/>
      <c r="P325" s="130"/>
      <c r="Q325" s="294"/>
      <c r="R325" s="294"/>
      <c r="S325" s="11"/>
      <c r="T325" s="11"/>
      <c r="U325" s="11"/>
      <c r="V325" s="293"/>
      <c r="W325" s="295"/>
      <c r="X325" s="259"/>
      <c r="Y325" s="260"/>
      <c r="Z325" s="157"/>
    </row>
    <row r="326" spans="1:35" ht="13.5" thickBot="1" x14ac:dyDescent="0.25">
      <c r="A326" s="356"/>
      <c r="B326" s="357"/>
      <c r="C326" s="355"/>
      <c r="D326" s="355"/>
      <c r="E326" s="252"/>
      <c r="F326" s="252"/>
      <c r="G326" s="355"/>
      <c r="H326" s="226"/>
      <c r="I326" s="254"/>
      <c r="J326" s="254"/>
      <c r="K326" s="254"/>
      <c r="L326" s="130"/>
      <c r="M326" s="150"/>
      <c r="N326" s="254"/>
      <c r="O326" s="254"/>
      <c r="P326" s="130"/>
      <c r="Q326" s="254"/>
      <c r="R326" s="254"/>
      <c r="S326" s="253"/>
      <c r="T326" s="253"/>
      <c r="U326" s="253"/>
      <c r="V326" s="255"/>
      <c r="W326" s="102"/>
      <c r="X326" s="259"/>
      <c r="Y326" s="260"/>
      <c r="Z326" s="157"/>
    </row>
    <row r="327" spans="1:35" ht="30" customHeight="1" x14ac:dyDescent="0.2">
      <c r="B327" s="177">
        <v>33</v>
      </c>
      <c r="C327" s="178" t="s">
        <v>20</v>
      </c>
      <c r="D327" s="178" t="s">
        <v>131</v>
      </c>
      <c r="E327" s="178" t="s">
        <v>130</v>
      </c>
      <c r="F327" s="178" t="s">
        <v>98</v>
      </c>
      <c r="G327" s="178" t="s">
        <v>235</v>
      </c>
      <c r="H327" s="219"/>
      <c r="I327" s="214"/>
      <c r="J327" s="214"/>
      <c r="K327" s="124"/>
      <c r="L327" s="207"/>
      <c r="M327" s="207"/>
      <c r="N327" s="207"/>
      <c r="O327" s="207"/>
      <c r="P327" s="207"/>
      <c r="Q327" s="207"/>
      <c r="R327" s="207"/>
      <c r="S327" s="207"/>
      <c r="T327" s="207"/>
      <c r="U327" s="207"/>
      <c r="V327" s="178"/>
      <c r="W327" s="180"/>
      <c r="X327" s="179" t="s">
        <v>131</v>
      </c>
      <c r="Y327" s="180" t="s">
        <v>20</v>
      </c>
      <c r="Z327" s="157"/>
    </row>
    <row r="328" spans="1:35" x14ac:dyDescent="0.2"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8"/>
      <c r="T328" s="28"/>
      <c r="U328" s="28"/>
      <c r="W328" s="2"/>
      <c r="X328" s="2"/>
      <c r="Z328" s="157"/>
    </row>
    <row r="329" spans="1:35" x14ac:dyDescent="0.2">
      <c r="Z329" s="157"/>
    </row>
    <row r="330" spans="1:35" x14ac:dyDescent="0.2">
      <c r="H330" s="2"/>
      <c r="I330" s="2"/>
      <c r="J330" s="2"/>
      <c r="K330" s="2"/>
      <c r="L330" s="341"/>
      <c r="M330" s="341"/>
      <c r="N330" s="341"/>
      <c r="O330" s="341"/>
      <c r="P330" s="341"/>
      <c r="Q330" s="341"/>
      <c r="R330" s="341"/>
      <c r="S330" s="2"/>
      <c r="T330" s="2"/>
      <c r="U330" s="2"/>
      <c r="W330" s="2"/>
      <c r="X330" s="2"/>
      <c r="Z330" s="157"/>
      <c r="AG330" s="35"/>
      <c r="AH330" s="35"/>
      <c r="AI330" s="35"/>
    </row>
    <row r="331" spans="1:35" ht="18.75" customHeight="1" x14ac:dyDescent="0.2">
      <c r="H331" s="2"/>
      <c r="I331" s="2"/>
      <c r="J331" s="2"/>
      <c r="K331" s="2"/>
      <c r="L331" s="342"/>
      <c r="M331" s="341"/>
      <c r="N331" s="341"/>
      <c r="O331" s="341"/>
      <c r="P331" s="341"/>
      <c r="Q331" s="341"/>
      <c r="R331" s="341"/>
      <c r="S331" s="2"/>
      <c r="T331" s="2"/>
      <c r="U331" s="2"/>
      <c r="W331" s="2"/>
      <c r="X331" s="2"/>
      <c r="Z331" s="157"/>
      <c r="AG331" s="35"/>
      <c r="AH331" s="35"/>
      <c r="AI331" s="35"/>
    </row>
    <row r="332" spans="1:35" x14ac:dyDescent="0.2">
      <c r="H332" s="2"/>
      <c r="I332" s="2"/>
      <c r="J332" s="2"/>
      <c r="K332" s="2"/>
      <c r="L332" s="342"/>
      <c r="M332" s="341"/>
      <c r="N332" s="341"/>
      <c r="O332" s="341"/>
      <c r="P332" s="341"/>
      <c r="Q332" s="341"/>
      <c r="R332" s="341"/>
      <c r="S332" s="2"/>
      <c r="T332" s="2"/>
      <c r="U332" s="2"/>
      <c r="W332" s="2"/>
      <c r="X332" s="2"/>
    </row>
    <row r="333" spans="1:35" x14ac:dyDescent="0.2">
      <c r="B333" s="317"/>
      <c r="C333" s="318"/>
      <c r="D333" s="317"/>
      <c r="G333" s="317"/>
      <c r="H333" s="319"/>
      <c r="I333" s="317"/>
      <c r="J333" s="317"/>
      <c r="K333" s="317"/>
      <c r="L333" s="342"/>
      <c r="M333" s="317"/>
      <c r="N333" s="320"/>
      <c r="O333" s="320"/>
      <c r="P333" s="321"/>
      <c r="Q333" s="320"/>
      <c r="R333" s="320"/>
      <c r="S333" s="2"/>
      <c r="T333" s="2"/>
      <c r="U333" s="2"/>
      <c r="V333" s="75"/>
      <c r="W333" s="2"/>
      <c r="X333" s="2"/>
    </row>
    <row r="334" spans="1:35" x14ac:dyDescent="0.2">
      <c r="B334" s="315"/>
      <c r="C334" s="316"/>
      <c r="D334" s="316"/>
      <c r="G334" s="316"/>
      <c r="S334" s="2"/>
      <c r="T334" s="2"/>
      <c r="U334" s="2"/>
      <c r="W334" s="2"/>
      <c r="X334" s="2"/>
    </row>
    <row r="335" spans="1:35" x14ac:dyDescent="0.2">
      <c r="B335" s="315"/>
      <c r="C335" s="316"/>
      <c r="D335" s="316"/>
      <c r="G335" s="316"/>
      <c r="H335" s="322"/>
      <c r="I335" s="28"/>
      <c r="J335" s="28"/>
      <c r="K335" s="28"/>
      <c r="L335" s="323"/>
      <c r="M335" s="323"/>
      <c r="N335" s="28"/>
      <c r="O335" s="28"/>
      <c r="P335" s="323"/>
      <c r="Q335" s="28"/>
      <c r="R335" s="28"/>
      <c r="S335" s="2"/>
      <c r="T335" s="2"/>
      <c r="U335" s="2"/>
      <c r="W335" s="2"/>
      <c r="X335" s="2"/>
    </row>
    <row r="336" spans="1:35" x14ac:dyDescent="0.2"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W336" s="2"/>
      <c r="X336" s="2"/>
    </row>
    <row r="337" spans="8:25" x14ac:dyDescent="0.2"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W337" s="2"/>
      <c r="X337" s="2"/>
    </row>
    <row r="338" spans="8:25" x14ac:dyDescent="0.2"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W338" s="2"/>
      <c r="X338" s="2"/>
    </row>
    <row r="340" spans="8:25" x14ac:dyDescent="0.2">
      <c r="X340" s="182"/>
      <c r="Y340" s="158"/>
    </row>
    <row r="344" spans="8:25" x14ac:dyDescent="0.2">
      <c r="X344" s="182"/>
      <c r="Y344" s="158"/>
    </row>
  </sheetData>
  <autoFilter ref="B5:Y331" xr:uid="{00000000-0009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customSheetViews>
    <customSheetView guid="{0409545E-D0AE-4DD1-992C-C8297E980575}" showPageBreaks="1" fitToPage="1" printArea="1" filter="1" showAutoFilter="1" hiddenRows="1" view="pageBreakPreview" topLeftCell="E7">
      <selection activeCell="W209" sqref="W209"/>
      <rowBreaks count="8" manualBreakCount="8">
        <brk id="47" max="24" man="1"/>
        <brk id="91" max="24" man="1"/>
        <brk id="138" max="24" man="1"/>
        <brk id="177" max="24" man="1"/>
        <brk id="213" max="24" man="1"/>
        <brk id="242" max="24" man="1"/>
        <brk id="292" max="24" man="1"/>
        <brk id="301" max="24" man="1"/>
      </rowBreaks>
      <colBreaks count="1" manualBreakCount="1">
        <brk id="6" min="1" max="336" man="1"/>
      </colBreaks>
      <pageMargins left="0.31496062992126" right="0.31496062992126" top="0.59055118110236204" bottom="0.59055118110236204" header="0.31496062992126" footer="0.31496062992126"/>
      <pageSetup paperSize="9" scale="62" fitToHeight="0" orientation="landscape" r:id="rId1"/>
      <headerFooter differentFirst="1">
        <oddFooter>&amp;L&amp;"Times New Roman,Regular"Rector:
Prof.dr.ing. Dávid László&amp;C&amp;"Times New Roman,Regular"Verificat, decan:
Șef.lucr.dr.ing. Kelemen András&amp;R&amp;"Times New Roman,Regular"Întocmit, 
director departament:Șef.lucr.dr.ing. Domokos József</oddFooter>
        <firstHeader>&amp;LUNIVERSITATEA SAPIENTIA
Facultatea de Ştiinţe Tehnice şi Umaniste, TG. Mureş
Departamentul de Inginerie Electrică&amp;CSTAT DE FUNCŢIUNI ŞI DE PERSONAL DIDACTIC PENTRU ANUL UNIVERSITAR 2017-2018</firstHeader>
        <firstFooter>&amp;L&amp;"Times New Roman,Regular"Rector:
Prof.dr.ing. Dávid László&amp;C&amp;"Times New Roman,Regular"Verificat, 
decan:Șef.lucr.dr.ing. Kelemen András&amp;R&amp;"Times New Roman,Regular"Întocmit, 
director departament:Șef.lucr.dr.ing. Domokos József</firstFooter>
      </headerFooter>
      <autoFilter ref="A10:X334" xr:uid="{47FBD2BE-F995-409F-BD71-C49E2193137C}">
        <filterColumn colId="6">
          <filters>
            <filter val="Prelucrarea imaginilor (Prelucrarea digitala a imaginilor)"/>
          </filters>
        </filterColumn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</autoFilter>
    </customSheetView>
  </customSheetViews>
  <mergeCells count="536">
    <mergeCell ref="N312:N313"/>
    <mergeCell ref="O312:O313"/>
    <mergeCell ref="P312:P313"/>
    <mergeCell ref="P168:P169"/>
    <mergeCell ref="N149:N150"/>
    <mergeCell ref="N136:N137"/>
    <mergeCell ref="N168:N169"/>
    <mergeCell ref="N127:N128"/>
    <mergeCell ref="Q158:Q159"/>
    <mergeCell ref="P280:P281"/>
    <mergeCell ref="Q280:Q281"/>
    <mergeCell ref="O280:O281"/>
    <mergeCell ref="N198:N199"/>
    <mergeCell ref="O206:O207"/>
    <mergeCell ref="P268:P269"/>
    <mergeCell ref="W10:W11"/>
    <mergeCell ref="G312:G326"/>
    <mergeCell ref="D312:D326"/>
    <mergeCell ref="Q312:Q313"/>
    <mergeCell ref="R312:R313"/>
    <mergeCell ref="N104:N105"/>
    <mergeCell ref="Q104:Q105"/>
    <mergeCell ref="O120:O121"/>
    <mergeCell ref="P120:P121"/>
    <mergeCell ref="O168:O169"/>
    <mergeCell ref="O127:O128"/>
    <mergeCell ref="O149:O150"/>
    <mergeCell ref="O158:O159"/>
    <mergeCell ref="O136:O137"/>
    <mergeCell ref="N120:N121"/>
    <mergeCell ref="F198:F205"/>
    <mergeCell ref="F185:F197"/>
    <mergeCell ref="E185:E197"/>
    <mergeCell ref="E268:E279"/>
    <mergeCell ref="E258:E267"/>
    <mergeCell ref="F258:F267"/>
    <mergeCell ref="F268:F279"/>
    <mergeCell ref="G258:G267"/>
    <mergeCell ref="H268:H269"/>
    <mergeCell ref="H198:H199"/>
    <mergeCell ref="E219:E230"/>
    <mergeCell ref="E231:E243"/>
    <mergeCell ref="F231:F243"/>
    <mergeCell ref="H219:H220"/>
    <mergeCell ref="F219:F230"/>
    <mergeCell ref="E206:E218"/>
    <mergeCell ref="F206:F218"/>
    <mergeCell ref="G206:G218"/>
    <mergeCell ref="H258:H259"/>
    <mergeCell ref="H244:H245"/>
    <mergeCell ref="M176:M177"/>
    <mergeCell ref="J219:J220"/>
    <mergeCell ref="B280:B292"/>
    <mergeCell ref="C280:C292"/>
    <mergeCell ref="D280:D292"/>
    <mergeCell ref="E280:E292"/>
    <mergeCell ref="F280:F292"/>
    <mergeCell ref="G280:G292"/>
    <mergeCell ref="E244:E257"/>
    <mergeCell ref="F244:F257"/>
    <mergeCell ref="G268:G279"/>
    <mergeCell ref="B258:B267"/>
    <mergeCell ref="C258:C267"/>
    <mergeCell ref="D244:D257"/>
    <mergeCell ref="B268:B279"/>
    <mergeCell ref="B244:B257"/>
    <mergeCell ref="C268:C279"/>
    <mergeCell ref="D268:D279"/>
    <mergeCell ref="D258:D267"/>
    <mergeCell ref="G244:G257"/>
    <mergeCell ref="B198:B205"/>
    <mergeCell ref="C198:C205"/>
    <mergeCell ref="B231:B243"/>
    <mergeCell ref="C176:C184"/>
    <mergeCell ref="B206:B218"/>
    <mergeCell ref="C206:C218"/>
    <mergeCell ref="D219:D230"/>
    <mergeCell ref="D231:D243"/>
    <mergeCell ref="C219:C230"/>
    <mergeCell ref="C185:C197"/>
    <mergeCell ref="B219:B230"/>
    <mergeCell ref="B176:B184"/>
    <mergeCell ref="B185:B197"/>
    <mergeCell ref="H24:H25"/>
    <mergeCell ref="H18:H19"/>
    <mergeCell ref="K5:K8"/>
    <mergeCell ref="J6:J7"/>
    <mergeCell ref="O176:O177"/>
    <mergeCell ref="O185:O186"/>
    <mergeCell ref="N176:N177"/>
    <mergeCell ref="J185:J186"/>
    <mergeCell ref="J198:J199"/>
    <mergeCell ref="O198:O199"/>
    <mergeCell ref="I176:I177"/>
    <mergeCell ref="N185:N186"/>
    <mergeCell ref="N158:N159"/>
    <mergeCell ref="M158:M159"/>
    <mergeCell ref="M104:M105"/>
    <mergeCell ref="I158:I159"/>
    <mergeCell ref="M198:M199"/>
    <mergeCell ref="J176:J177"/>
    <mergeCell ref="I198:I199"/>
    <mergeCell ref="M185:M186"/>
    <mergeCell ref="M168:M169"/>
    <mergeCell ref="O113:O114"/>
    <mergeCell ref="N83:N84"/>
    <mergeCell ref="N92:N93"/>
    <mergeCell ref="J92:J93"/>
    <mergeCell ref="J104:J105"/>
    <mergeCell ref="J113:J114"/>
    <mergeCell ref="M113:M114"/>
    <mergeCell ref="P7:R7"/>
    <mergeCell ref="O10:O11"/>
    <mergeCell ref="O18:O19"/>
    <mergeCell ref="M31:M32"/>
    <mergeCell ref="H31:H32"/>
    <mergeCell ref="O38:O39"/>
    <mergeCell ref="I31:I32"/>
    <mergeCell ref="J24:J25"/>
    <mergeCell ref="I24:I25"/>
    <mergeCell ref="N31:N32"/>
    <mergeCell ref="Q18:Q19"/>
    <mergeCell ref="R10:R11"/>
    <mergeCell ref="P24:P25"/>
    <mergeCell ref="Q24:Q25"/>
    <mergeCell ref="R18:R19"/>
    <mergeCell ref="R24:R25"/>
    <mergeCell ref="I5:I8"/>
    <mergeCell ref="H5:H8"/>
    <mergeCell ref="I10:I11"/>
    <mergeCell ref="H10:H11"/>
    <mergeCell ref="F72:F82"/>
    <mergeCell ref="H158:H159"/>
    <mergeCell ref="I83:I84"/>
    <mergeCell ref="H83:H84"/>
    <mergeCell ref="G44:G50"/>
    <mergeCell ref="G38:G43"/>
    <mergeCell ref="G83:G91"/>
    <mergeCell ref="I72:I73"/>
    <mergeCell ref="I44:I45"/>
    <mergeCell ref="G136:G148"/>
    <mergeCell ref="G149:G157"/>
    <mergeCell ref="G104:G112"/>
    <mergeCell ref="H92:H93"/>
    <mergeCell ref="H104:H105"/>
    <mergeCell ref="I104:I105"/>
    <mergeCell ref="H136:H137"/>
    <mergeCell ref="G113:G119"/>
    <mergeCell ref="G120:G126"/>
    <mergeCell ref="F158:F167"/>
    <mergeCell ref="I38:I39"/>
    <mergeCell ref="F113:F119"/>
    <mergeCell ref="H280:H281"/>
    <mergeCell ref="Q293:Q294"/>
    <mergeCell ref="I280:I281"/>
    <mergeCell ref="V293:V311"/>
    <mergeCell ref="R293:R294"/>
    <mergeCell ref="M280:M281"/>
    <mergeCell ref="N280:N281"/>
    <mergeCell ref="J280:J281"/>
    <mergeCell ref="R280:R281"/>
    <mergeCell ref="V280:V292"/>
    <mergeCell ref="M219:M220"/>
    <mergeCell ref="N219:N220"/>
    <mergeCell ref="H231:H232"/>
    <mergeCell ref="H206:H207"/>
    <mergeCell ref="G231:G243"/>
    <mergeCell ref="G219:G230"/>
    <mergeCell ref="I231:I232"/>
    <mergeCell ref="M206:M207"/>
    <mergeCell ref="N206:N207"/>
    <mergeCell ref="I244:I245"/>
    <mergeCell ref="J231:J232"/>
    <mergeCell ref="J244:J245"/>
    <mergeCell ref="V219:V230"/>
    <mergeCell ref="R219:R220"/>
    <mergeCell ref="Q219:Q220"/>
    <mergeCell ref="Q244:Q245"/>
    <mergeCell ref="V268:V279"/>
    <mergeCell ref="V258:V267"/>
    <mergeCell ref="I258:I259"/>
    <mergeCell ref="J258:J259"/>
    <mergeCell ref="M258:M259"/>
    <mergeCell ref="N258:N259"/>
    <mergeCell ref="I219:I220"/>
    <mergeCell ref="O268:O269"/>
    <mergeCell ref="N268:N269"/>
    <mergeCell ref="Q268:Q269"/>
    <mergeCell ref="J268:J269"/>
    <mergeCell ref="I268:I269"/>
    <mergeCell ref="M268:M269"/>
    <mergeCell ref="O231:O232"/>
    <mergeCell ref="P258:P259"/>
    <mergeCell ref="Q258:Q259"/>
    <mergeCell ref="V244:V257"/>
    <mergeCell ref="R268:R269"/>
    <mergeCell ref="O219:O220"/>
    <mergeCell ref="R244:R245"/>
    <mergeCell ref="R258:R259"/>
    <mergeCell ref="P244:P245"/>
    <mergeCell ref="Q206:Q207"/>
    <mergeCell ref="R206:R207"/>
    <mergeCell ref="P219:P220"/>
    <mergeCell ref="O258:O259"/>
    <mergeCell ref="E18:E23"/>
    <mergeCell ref="C10:C17"/>
    <mergeCell ref="B10:B17"/>
    <mergeCell ref="E5:E8"/>
    <mergeCell ref="D10:D17"/>
    <mergeCell ref="E10:E17"/>
    <mergeCell ref="AG7:AI7"/>
    <mergeCell ref="I149:I150"/>
    <mergeCell ref="M136:M137"/>
    <mergeCell ref="I136:I137"/>
    <mergeCell ref="J136:J137"/>
    <mergeCell ref="M18:M19"/>
    <mergeCell ref="M127:M128"/>
    <mergeCell ref="J127:J128"/>
    <mergeCell ref="N24:N25"/>
    <mergeCell ref="M24:M25"/>
    <mergeCell ref="M38:M39"/>
    <mergeCell ref="O24:O25"/>
    <mergeCell ref="N38:N39"/>
    <mergeCell ref="M55:M56"/>
    <mergeCell ref="N51:N52"/>
    <mergeCell ref="O51:O52"/>
    <mergeCell ref="J31:J32"/>
    <mergeCell ref="J10:J11"/>
    <mergeCell ref="B24:B30"/>
    <mergeCell ref="C24:C30"/>
    <mergeCell ref="B38:B43"/>
    <mergeCell ref="E24:E30"/>
    <mergeCell ref="G31:G37"/>
    <mergeCell ref="G24:G30"/>
    <mergeCell ref="G5:G8"/>
    <mergeCell ref="D5:D8"/>
    <mergeCell ref="F5:F8"/>
    <mergeCell ref="G10:G17"/>
    <mergeCell ref="C31:C37"/>
    <mergeCell ref="B31:B37"/>
    <mergeCell ref="D38:D43"/>
    <mergeCell ref="F24:F30"/>
    <mergeCell ref="D24:D30"/>
    <mergeCell ref="F38:F43"/>
    <mergeCell ref="F18:F23"/>
    <mergeCell ref="F10:F17"/>
    <mergeCell ref="G18:G23"/>
    <mergeCell ref="B5:B8"/>
    <mergeCell ref="C5:C8"/>
    <mergeCell ref="C18:C23"/>
    <mergeCell ref="B18:B23"/>
    <mergeCell ref="D18:D23"/>
    <mergeCell ref="B44:B50"/>
    <mergeCell ref="C44:C50"/>
    <mergeCell ref="G55:G62"/>
    <mergeCell ref="C38:C43"/>
    <mergeCell ref="F31:F37"/>
    <mergeCell ref="E31:E37"/>
    <mergeCell ref="D44:D50"/>
    <mergeCell ref="E44:E50"/>
    <mergeCell ref="D55:D62"/>
    <mergeCell ref="E55:E62"/>
    <mergeCell ref="F55:F62"/>
    <mergeCell ref="G51:G54"/>
    <mergeCell ref="F44:F50"/>
    <mergeCell ref="F51:F54"/>
    <mergeCell ref="E51:E54"/>
    <mergeCell ref="D31:D37"/>
    <mergeCell ref="E38:E43"/>
    <mergeCell ref="B55:B62"/>
    <mergeCell ref="C51:C54"/>
    <mergeCell ref="C113:C119"/>
    <mergeCell ref="E120:E126"/>
    <mergeCell ref="F120:F126"/>
    <mergeCell ref="B149:B157"/>
    <mergeCell ref="C149:C157"/>
    <mergeCell ref="D149:D157"/>
    <mergeCell ref="F149:F157"/>
    <mergeCell ref="D127:D135"/>
    <mergeCell ref="E127:E135"/>
    <mergeCell ref="E136:E148"/>
    <mergeCell ref="B127:B135"/>
    <mergeCell ref="C127:C135"/>
    <mergeCell ref="B136:B148"/>
    <mergeCell ref="F127:F135"/>
    <mergeCell ref="F136:F148"/>
    <mergeCell ref="E149:E157"/>
    <mergeCell ref="C136:C148"/>
    <mergeCell ref="D136:D148"/>
    <mergeCell ref="D120:D126"/>
    <mergeCell ref="B83:B91"/>
    <mergeCell ref="C83:C91"/>
    <mergeCell ref="C55:C62"/>
    <mergeCell ref="B72:B82"/>
    <mergeCell ref="C72:C82"/>
    <mergeCell ref="O63:O64"/>
    <mergeCell ref="E72:E82"/>
    <mergeCell ref="D83:D91"/>
    <mergeCell ref="B120:B126"/>
    <mergeCell ref="C120:C126"/>
    <mergeCell ref="D92:D103"/>
    <mergeCell ref="E92:E103"/>
    <mergeCell ref="F92:F103"/>
    <mergeCell ref="D113:D119"/>
    <mergeCell ref="E113:E119"/>
    <mergeCell ref="E104:E112"/>
    <mergeCell ref="F104:F112"/>
    <mergeCell ref="E83:E91"/>
    <mergeCell ref="B113:B119"/>
    <mergeCell ref="B104:B112"/>
    <mergeCell ref="C104:C112"/>
    <mergeCell ref="D104:D112"/>
    <mergeCell ref="C92:C103"/>
    <mergeCell ref="B92:B103"/>
    <mergeCell ref="B63:B71"/>
    <mergeCell ref="C63:C71"/>
    <mergeCell ref="D63:D71"/>
    <mergeCell ref="J51:J52"/>
    <mergeCell ref="P104:P105"/>
    <mergeCell ref="M92:M93"/>
    <mergeCell ref="D72:D82"/>
    <mergeCell ref="F83:F91"/>
    <mergeCell ref="G92:G103"/>
    <mergeCell ref="I92:I93"/>
    <mergeCell ref="B51:B54"/>
    <mergeCell ref="D51:D54"/>
    <mergeCell ref="P55:P56"/>
    <mergeCell ref="G72:G82"/>
    <mergeCell ref="M72:M73"/>
    <mergeCell ref="E63:E71"/>
    <mergeCell ref="F63:F71"/>
    <mergeCell ref="G63:G71"/>
    <mergeCell ref="H63:H64"/>
    <mergeCell ref="I63:I64"/>
    <mergeCell ref="J63:J64"/>
    <mergeCell ref="N55:N56"/>
    <mergeCell ref="O72:O73"/>
    <mergeCell ref="N72:N73"/>
    <mergeCell ref="M120:M121"/>
    <mergeCell ref="P63:P64"/>
    <mergeCell ref="Q63:Q64"/>
    <mergeCell ref="I120:I121"/>
    <mergeCell ref="H120:H121"/>
    <mergeCell ref="J120:J121"/>
    <mergeCell ref="M51:M52"/>
    <mergeCell ref="O31:O32"/>
    <mergeCell ref="J44:J45"/>
    <mergeCell ref="N44:N45"/>
    <mergeCell ref="O44:O45"/>
    <mergeCell ref="M44:M45"/>
    <mergeCell ref="H113:H114"/>
    <mergeCell ref="I113:I114"/>
    <mergeCell ref="Q51:Q52"/>
    <mergeCell ref="O83:O84"/>
    <mergeCell ref="Q38:Q39"/>
    <mergeCell ref="Q72:Q73"/>
    <mergeCell ref="H72:H73"/>
    <mergeCell ref="J38:J39"/>
    <mergeCell ref="N113:N114"/>
    <mergeCell ref="H51:H52"/>
    <mergeCell ref="I51:I52"/>
    <mergeCell ref="M83:M84"/>
    <mergeCell ref="V44:V50"/>
    <mergeCell ref="N63:N64"/>
    <mergeCell ref="M63:M64"/>
    <mergeCell ref="T7:T8"/>
    <mergeCell ref="P10:P11"/>
    <mergeCell ref="V120:V126"/>
    <mergeCell ref="H55:H56"/>
    <mergeCell ref="I55:I56"/>
    <mergeCell ref="J55:J56"/>
    <mergeCell ref="P18:P19"/>
    <mergeCell ref="J18:J19"/>
    <mergeCell ref="V92:V103"/>
    <mergeCell ref="U6:U8"/>
    <mergeCell ref="I18:I19"/>
    <mergeCell ref="H44:H45"/>
    <mergeCell ref="H38:H39"/>
    <mergeCell ref="R113:R114"/>
    <mergeCell ref="R92:R93"/>
    <mergeCell ref="O92:O93"/>
    <mergeCell ref="O104:O105"/>
    <mergeCell ref="Q83:Q84"/>
    <mergeCell ref="P38:P39"/>
    <mergeCell ref="J83:J84"/>
    <mergeCell ref="J72:J73"/>
    <mergeCell ref="V5:V8"/>
    <mergeCell ref="V55:V56"/>
    <mergeCell ref="V63:V71"/>
    <mergeCell ref="R83:R84"/>
    <mergeCell ref="Q31:Q32"/>
    <mergeCell ref="R51:R52"/>
    <mergeCell ref="M7:O7"/>
    <mergeCell ref="P51:P52"/>
    <mergeCell ref="Y5:Y8"/>
    <mergeCell ref="V38:V43"/>
    <mergeCell ref="V72:V73"/>
    <mergeCell ref="V83:V91"/>
    <mergeCell ref="V10:V17"/>
    <mergeCell ref="V24:V30"/>
    <mergeCell ref="V18:V23"/>
    <mergeCell ref="Q10:Q11"/>
    <mergeCell ref="L5:R5"/>
    <mergeCell ref="L6:L8"/>
    <mergeCell ref="R38:R39"/>
    <mergeCell ref="R31:R32"/>
    <mergeCell ref="V31:V37"/>
    <mergeCell ref="X5:X8"/>
    <mergeCell ref="W5:W8"/>
    <mergeCell ref="P31:P32"/>
    <mergeCell ref="S6:T6"/>
    <mergeCell ref="S7:S8"/>
    <mergeCell ref="M6:R6"/>
    <mergeCell ref="N10:N11"/>
    <mergeCell ref="N18:N19"/>
    <mergeCell ref="M10:M11"/>
    <mergeCell ref="P72:P73"/>
    <mergeCell ref="Q55:Q56"/>
    <mergeCell ref="R72:R73"/>
    <mergeCell ref="R44:R45"/>
    <mergeCell ref="R55:R56"/>
    <mergeCell ref="P44:P45"/>
    <mergeCell ref="Q44:Q45"/>
    <mergeCell ref="R136:R137"/>
    <mergeCell ref="P158:P159"/>
    <mergeCell ref="P136:P137"/>
    <mergeCell ref="V127:V135"/>
    <mergeCell ref="V104:V112"/>
    <mergeCell ref="R63:R64"/>
    <mergeCell ref="R104:R105"/>
    <mergeCell ref="P83:P84"/>
    <mergeCell ref="Q120:Q121"/>
    <mergeCell ref="P92:P93"/>
    <mergeCell ref="Q92:Q93"/>
    <mergeCell ref="P113:P114"/>
    <mergeCell ref="Q113:Q114"/>
    <mergeCell ref="P127:P128"/>
    <mergeCell ref="Q136:Q137"/>
    <mergeCell ref="Q149:Q150"/>
    <mergeCell ref="Q127:Q128"/>
    <mergeCell ref="M149:M150"/>
    <mergeCell ref="R120:R121"/>
    <mergeCell ref="O55:O56"/>
    <mergeCell ref="V206:V218"/>
    <mergeCell ref="P185:P186"/>
    <mergeCell ref="P176:P177"/>
    <mergeCell ref="P198:P199"/>
    <mergeCell ref="V176:V184"/>
    <mergeCell ref="P206:P207"/>
    <mergeCell ref="R176:R177"/>
    <mergeCell ref="Q176:Q177"/>
    <mergeCell ref="Q198:Q199"/>
    <mergeCell ref="V185:V197"/>
    <mergeCell ref="R185:R186"/>
    <mergeCell ref="Q185:Q186"/>
    <mergeCell ref="V198:V205"/>
    <mergeCell ref="V149:V157"/>
    <mergeCell ref="R149:R150"/>
    <mergeCell ref="V136:V148"/>
    <mergeCell ref="P149:P150"/>
    <mergeCell ref="V168:V175"/>
    <mergeCell ref="V158:V167"/>
    <mergeCell ref="Q168:Q169"/>
    <mergeCell ref="R127:R128"/>
    <mergeCell ref="B168:B175"/>
    <mergeCell ref="D206:D218"/>
    <mergeCell ref="J149:J150"/>
    <mergeCell ref="H127:H128"/>
    <mergeCell ref="I127:I128"/>
    <mergeCell ref="H149:H150"/>
    <mergeCell ref="G127:G135"/>
    <mergeCell ref="G158:G167"/>
    <mergeCell ref="J168:J169"/>
    <mergeCell ref="H168:H169"/>
    <mergeCell ref="H176:H177"/>
    <mergeCell ref="E168:E175"/>
    <mergeCell ref="G168:G175"/>
    <mergeCell ref="G198:G205"/>
    <mergeCell ref="E158:E167"/>
    <mergeCell ref="I168:I169"/>
    <mergeCell ref="I185:I186"/>
    <mergeCell ref="J158:J159"/>
    <mergeCell ref="D176:D184"/>
    <mergeCell ref="H185:H186"/>
    <mergeCell ref="E198:E205"/>
    <mergeCell ref="F168:F175"/>
    <mergeCell ref="G185:G197"/>
    <mergeCell ref="B158:B167"/>
    <mergeCell ref="R198:R199"/>
    <mergeCell ref="R158:R159"/>
    <mergeCell ref="R168:R169"/>
    <mergeCell ref="D168:D175"/>
    <mergeCell ref="C168:C175"/>
    <mergeCell ref="C244:C257"/>
    <mergeCell ref="R231:R232"/>
    <mergeCell ref="N231:N232"/>
    <mergeCell ref="P231:P232"/>
    <mergeCell ref="Q231:Q232"/>
    <mergeCell ref="N244:N245"/>
    <mergeCell ref="D198:D205"/>
    <mergeCell ref="C158:C167"/>
    <mergeCell ref="D158:D167"/>
    <mergeCell ref="O244:O245"/>
    <mergeCell ref="D185:D197"/>
    <mergeCell ref="I206:I207"/>
    <mergeCell ref="J206:J207"/>
    <mergeCell ref="E176:E184"/>
    <mergeCell ref="F176:F184"/>
    <mergeCell ref="G176:G184"/>
    <mergeCell ref="M231:M232"/>
    <mergeCell ref="M244:M245"/>
    <mergeCell ref="C231:C243"/>
    <mergeCell ref="L330:R330"/>
    <mergeCell ref="L331:L333"/>
    <mergeCell ref="M331:R331"/>
    <mergeCell ref="M332:O332"/>
    <mergeCell ref="P332:R332"/>
    <mergeCell ref="B293:B311"/>
    <mergeCell ref="P293:P294"/>
    <mergeCell ref="C293:C311"/>
    <mergeCell ref="D293:D311"/>
    <mergeCell ref="M293:M294"/>
    <mergeCell ref="N293:N294"/>
    <mergeCell ref="O293:O294"/>
    <mergeCell ref="J293:J294"/>
    <mergeCell ref="E293:E311"/>
    <mergeCell ref="F293:F311"/>
    <mergeCell ref="G293:G311"/>
    <mergeCell ref="H293:H294"/>
    <mergeCell ref="I293:I294"/>
    <mergeCell ref="C312:C326"/>
    <mergeCell ref="A312:B326"/>
    <mergeCell ref="H312:H313"/>
    <mergeCell ref="I312:I313"/>
    <mergeCell ref="J312:J313"/>
    <mergeCell ref="M312:M313"/>
  </mergeCells>
  <phoneticPr fontId="3" type="noConversion"/>
  <pageMargins left="0.31496062992126" right="0.31496062992126" top="0.59055118110236204" bottom="0.59055118110236204" header="0.31496062992126" footer="0.31496062992126"/>
  <pageSetup paperSize="9" scale="77" fitToHeight="0" orientation="landscape" r:id="rId2"/>
  <headerFooter differentFirst="1">
    <oddFooter>&amp;L&amp;"Times New Roman,Regular"           RECTOR
Prof. univ. dr. Tonk Márton&amp;C&amp;"Times New Roman,Regular"Verificat, decan:
Conf. dr. ing. Domokos József&amp;R&amp;"Times New Roman,Regular"Întocmit, director departament: 
Şef lucr. dr. ing. Szabó László Zsolt
&amp;P</oddFooter>
    <firstHeader>&amp;LUniversitatea „Sapientia” din  Cluj-Napoca
Facultatea de Ştiinţe Tehnice şi Umaniste din Târgu Mureș
Departamentul de Inginerie Electrică&amp;CSTAT DE FUNCŢIUNI ŞI DE PERSONAL DIDACTIC PENTRU ANUL UNIVERSITAR 2022-2023</firstHeader>
    <firstFooter>&amp;L&amp;"Times New Roman,Regular"            RECTOR
Prof. univ. dr. Tonk Márton&amp;C&amp;"Times New Roman,Regular"Verificat, decan:
Conf. dr. ing. Domokos József&amp;R&amp;"Times New Roman,Regular"Întocmit, director departament: 
Şef lucr. dr. ing. Szabó László Zsolt
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I12"/>
  <sheetViews>
    <sheetView workbookViewId="0">
      <selection activeCell="G6" sqref="G6"/>
    </sheetView>
  </sheetViews>
  <sheetFormatPr defaultRowHeight="15" x14ac:dyDescent="0.25"/>
  <sheetData>
    <row r="4" spans="4:9" ht="15.75" thickBot="1" x14ac:dyDescent="0.3"/>
    <row r="5" spans="4:9" ht="15.75" thickBot="1" x14ac:dyDescent="0.3">
      <c r="D5" s="36"/>
      <c r="E5" s="37"/>
      <c r="F5" s="38" t="s">
        <v>112</v>
      </c>
      <c r="G5" s="39" t="s">
        <v>111</v>
      </c>
      <c r="H5" s="40" t="s">
        <v>113</v>
      </c>
    </row>
    <row r="6" spans="4:9" ht="15.75" thickBot="1" x14ac:dyDescent="0.3">
      <c r="D6" s="36" t="s">
        <v>114</v>
      </c>
      <c r="E6" s="37"/>
      <c r="F6" s="49">
        <v>17.977801049773777</v>
      </c>
      <c r="G6" s="50">
        <v>14.252982297737283</v>
      </c>
      <c r="H6" s="51">
        <v>20.330389433612162</v>
      </c>
    </row>
    <row r="7" spans="4:9" x14ac:dyDescent="0.25">
      <c r="D7" s="41" t="s">
        <v>115</v>
      </c>
      <c r="E7" s="42"/>
      <c r="F7" s="52">
        <v>12.613636363636363</v>
      </c>
      <c r="G7" s="53">
        <v>10.993686868686867</v>
      </c>
      <c r="H7" s="54">
        <v>14.285353535353535</v>
      </c>
    </row>
    <row r="8" spans="4:9" ht="15.75" thickBot="1" x14ac:dyDescent="0.3">
      <c r="D8" s="45"/>
      <c r="E8" s="46"/>
      <c r="F8" s="55">
        <v>70.162286971103654</v>
      </c>
      <c r="G8" s="56">
        <v>77.132537170358773</v>
      </c>
      <c r="H8" s="57">
        <v>70.266010309352993</v>
      </c>
      <c r="I8" t="s">
        <v>118</v>
      </c>
    </row>
    <row r="9" spans="4:9" x14ac:dyDescent="0.25">
      <c r="D9" s="47" t="s">
        <v>116</v>
      </c>
      <c r="E9" s="48"/>
      <c r="F9" s="58">
        <v>5.75</v>
      </c>
      <c r="G9" s="59">
        <v>3.9027777777777777</v>
      </c>
      <c r="H9" s="60">
        <v>6.1944444444444446</v>
      </c>
    </row>
    <row r="10" spans="4:9" ht="15.75" thickBot="1" x14ac:dyDescent="0.3">
      <c r="D10" s="43"/>
      <c r="E10" s="44"/>
      <c r="F10" s="61">
        <v>45.585585585585584</v>
      </c>
      <c r="G10" s="62">
        <v>35.500172275180894</v>
      </c>
      <c r="H10" s="63">
        <v>43.362206116316074</v>
      </c>
      <c r="I10" t="s">
        <v>118</v>
      </c>
    </row>
    <row r="11" spans="4:9" x14ac:dyDescent="0.25">
      <c r="D11" s="41" t="s">
        <v>117</v>
      </c>
      <c r="E11" s="42"/>
      <c r="F11" s="52">
        <v>6.8636363636363633</v>
      </c>
      <c r="G11" s="53">
        <v>7.0909090909090899</v>
      </c>
      <c r="H11" s="54">
        <v>8.0909090909090917</v>
      </c>
    </row>
    <row r="12" spans="4:9" ht="15.75" thickBot="1" x14ac:dyDescent="0.3">
      <c r="D12" s="43"/>
      <c r="E12" s="44"/>
      <c r="F12" s="61">
        <v>54.414414414414416</v>
      </c>
      <c r="G12" s="62">
        <v>64.499827724819113</v>
      </c>
      <c r="H12" s="63">
        <v>56.637793883683933</v>
      </c>
      <c r="I12" t="s">
        <v>118</v>
      </c>
    </row>
  </sheetData>
  <customSheetViews>
    <customSheetView guid="{0409545E-D0AE-4DD1-992C-C8297E980575}">
      <selection activeCell="H8" sqref="H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Allaskeret_2023-2024</vt:lpstr>
      <vt:lpstr>Sheet1</vt:lpstr>
      <vt:lpstr>'Allaskeret_2023-2024'!Print_Area</vt:lpstr>
    </vt:vector>
  </TitlesOfParts>
  <Company>Sapientia EMTE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Adorján Piroska</dc:creator>
  <cp:lastModifiedBy>Szabó Laci</cp:lastModifiedBy>
  <cp:lastPrinted>2022-10-23T19:16:31Z</cp:lastPrinted>
  <dcterms:created xsi:type="dcterms:W3CDTF">2008-11-14T11:58:51Z</dcterms:created>
  <dcterms:modified xsi:type="dcterms:W3CDTF">2023-09-08T07:23:43Z</dcterms:modified>
</cp:coreProperties>
</file>