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torocko\kmt\Benedek Klara\Sapi\tanszékvezetes\tanterv_allaskeret\2024_25\Álláskeret\"/>
    </mc:Choice>
  </mc:AlternateContent>
  <xr:revisionPtr revIDLastSave="0" documentId="8_{97B935B7-B93D-443E-880E-19A2D5A8CD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_24" sheetId="1" r:id="rId1"/>
    <sheet name="Sheet1" sheetId="2" r:id="rId2"/>
  </sheets>
  <definedNames>
    <definedName name="__xlnm._FilterDatabase" localSheetId="0">'2023_24'!$A$13:$U$280</definedName>
    <definedName name="__xlnm._FilterDatabase_1">'2023_24'!$A$13:$U$280</definedName>
    <definedName name="_xlnm.Print_Area" localSheetId="0">'2023_24'!$A$1:$V$296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1" l="1"/>
  <c r="L57" i="1"/>
  <c r="K57" i="1" s="1"/>
  <c r="O297" i="1"/>
  <c r="L297" i="1"/>
  <c r="K297" i="1" s="1"/>
  <c r="O177" i="1"/>
  <c r="L177" i="1"/>
  <c r="K177" i="1" s="1"/>
  <c r="P245" i="1"/>
  <c r="O245" i="1" s="1"/>
  <c r="L245" i="1"/>
  <c r="O232" i="1"/>
  <c r="L232" i="1"/>
  <c r="O298" i="1"/>
  <c r="L298" i="1"/>
  <c r="O293" i="1"/>
  <c r="L293" i="1"/>
  <c r="Q292" i="1"/>
  <c r="O292" i="1" s="1"/>
  <c r="L292" i="1"/>
  <c r="O291" i="1"/>
  <c r="L291" i="1"/>
  <c r="O259" i="1"/>
  <c r="L259" i="1"/>
  <c r="O96" i="1"/>
  <c r="O97" i="1"/>
  <c r="O98" i="1"/>
  <c r="O99" i="1"/>
  <c r="L97" i="1"/>
  <c r="L98" i="1"/>
  <c r="L99" i="1"/>
  <c r="O89" i="1"/>
  <c r="L88" i="1"/>
  <c r="L89" i="1"/>
  <c r="L20" i="1"/>
  <c r="L21" i="1"/>
  <c r="O20" i="1"/>
  <c r="L266" i="1"/>
  <c r="L267" i="1"/>
  <c r="L268" i="1"/>
  <c r="L269" i="1"/>
  <c r="O266" i="1"/>
  <c r="O267" i="1"/>
  <c r="O268" i="1"/>
  <c r="O269" i="1"/>
  <c r="O270" i="1"/>
  <c r="M262" i="1"/>
  <c r="N262" i="1"/>
  <c r="P262" i="1"/>
  <c r="Q262" i="1"/>
  <c r="L270" i="1"/>
  <c r="O271" i="1"/>
  <c r="L271" i="1"/>
  <c r="O238" i="1"/>
  <c r="L238" i="1"/>
  <c r="O237" i="1"/>
  <c r="L237" i="1"/>
  <c r="Q236" i="1"/>
  <c r="O236" i="1" s="1"/>
  <c r="L236" i="1"/>
  <c r="Q235" i="1"/>
  <c r="O235" i="1" s="1"/>
  <c r="L235" i="1"/>
  <c r="O255" i="1"/>
  <c r="L255" i="1"/>
  <c r="O254" i="1"/>
  <c r="L254" i="1"/>
  <c r="O256" i="1"/>
  <c r="L256" i="1"/>
  <c r="O258" i="1"/>
  <c r="L258" i="1"/>
  <c r="O257" i="1"/>
  <c r="L257" i="1"/>
  <c r="O249" i="1"/>
  <c r="L249" i="1"/>
  <c r="L233" i="1"/>
  <c r="O233" i="1"/>
  <c r="L234" i="1"/>
  <c r="O234" i="1"/>
  <c r="O248" i="1"/>
  <c r="L248" i="1"/>
  <c r="S295" i="1"/>
  <c r="M294" i="1"/>
  <c r="N294" i="1"/>
  <c r="P294" i="1"/>
  <c r="Q294" i="1"/>
  <c r="R294" i="1"/>
  <c r="S294" i="1"/>
  <c r="O247" i="1"/>
  <c r="L247" i="1"/>
  <c r="O242" i="1"/>
  <c r="L242" i="1"/>
  <c r="O241" i="1"/>
  <c r="L241" i="1"/>
  <c r="O221" i="1"/>
  <c r="L221" i="1"/>
  <c r="O227" i="1"/>
  <c r="L227" i="1"/>
  <c r="O223" i="1"/>
  <c r="L223" i="1"/>
  <c r="O222" i="1"/>
  <c r="L222" i="1"/>
  <c r="O111" i="1"/>
  <c r="L111" i="1"/>
  <c r="O101" i="1"/>
  <c r="L101" i="1"/>
  <c r="O296" i="1"/>
  <c r="L296" i="1"/>
  <c r="O113" i="1"/>
  <c r="L113" i="1"/>
  <c r="O112" i="1"/>
  <c r="L112" i="1"/>
  <c r="O110" i="1"/>
  <c r="L110" i="1"/>
  <c r="O109" i="1"/>
  <c r="L109" i="1"/>
  <c r="O108" i="1"/>
  <c r="L108" i="1"/>
  <c r="O107" i="1"/>
  <c r="L107" i="1"/>
  <c r="O106" i="1"/>
  <c r="L106" i="1"/>
  <c r="S105" i="1"/>
  <c r="S104" i="1" s="1"/>
  <c r="Q104" i="1"/>
  <c r="P104" i="1"/>
  <c r="N104" i="1"/>
  <c r="M104" i="1"/>
  <c r="O205" i="1"/>
  <c r="L205" i="1"/>
  <c r="O207" i="1"/>
  <c r="L207" i="1"/>
  <c r="O19" i="1"/>
  <c r="L19" i="1"/>
  <c r="O87" i="1"/>
  <c r="L87" i="1"/>
  <c r="O86" i="1"/>
  <c r="L86" i="1"/>
  <c r="O261" i="1"/>
  <c r="L261" i="1"/>
  <c r="O260" i="1"/>
  <c r="L260" i="1"/>
  <c r="O224" i="1"/>
  <c r="L224" i="1"/>
  <c r="O283" i="1"/>
  <c r="L283" i="1"/>
  <c r="O284" i="1"/>
  <c r="L284" i="1"/>
  <c r="O285" i="1"/>
  <c r="L285" i="1"/>
  <c r="O167" i="1"/>
  <c r="L167" i="1"/>
  <c r="O155" i="1"/>
  <c r="L155" i="1"/>
  <c r="O154" i="1"/>
  <c r="L154" i="1"/>
  <c r="Q217" i="1"/>
  <c r="O217" i="1" s="1"/>
  <c r="L217" i="1"/>
  <c r="P229" i="1"/>
  <c r="O229" i="1" s="1"/>
  <c r="L229" i="1"/>
  <c r="S253" i="1"/>
  <c r="P252" i="1"/>
  <c r="O228" i="1"/>
  <c r="L228" i="1"/>
  <c r="O226" i="1"/>
  <c r="L226" i="1"/>
  <c r="O225" i="1"/>
  <c r="L225" i="1"/>
  <c r="O103" i="1"/>
  <c r="L103" i="1"/>
  <c r="O102" i="1"/>
  <c r="L102" i="1"/>
  <c r="O198" i="1"/>
  <c r="L198" i="1"/>
  <c r="O91" i="1"/>
  <c r="L91" i="1"/>
  <c r="O90" i="1"/>
  <c r="L90" i="1"/>
  <c r="L96" i="1"/>
  <c r="L67" i="1"/>
  <c r="O67" i="1"/>
  <c r="L46" i="1"/>
  <c r="O46" i="1"/>
  <c r="O45" i="1"/>
  <c r="L45" i="1"/>
  <c r="O44" i="1"/>
  <c r="L44" i="1"/>
  <c r="O43" i="1"/>
  <c r="L43" i="1"/>
  <c r="K298" i="1" l="1"/>
  <c r="K245" i="1"/>
  <c r="K259" i="1"/>
  <c r="K291" i="1"/>
  <c r="K293" i="1"/>
  <c r="K232" i="1"/>
  <c r="K292" i="1"/>
  <c r="K254" i="1"/>
  <c r="K255" i="1"/>
  <c r="K248" i="1"/>
  <c r="K227" i="1"/>
  <c r="K269" i="1"/>
  <c r="K113" i="1"/>
  <c r="K237" i="1"/>
  <c r="K268" i="1"/>
  <c r="K270" i="1"/>
  <c r="K267" i="1"/>
  <c r="K241" i="1"/>
  <c r="K271" i="1"/>
  <c r="K257" i="1"/>
  <c r="K235" i="1"/>
  <c r="K236" i="1"/>
  <c r="K108" i="1"/>
  <c r="K238" i="1"/>
  <c r="K101" i="1"/>
  <c r="K256" i="1"/>
  <c r="K107" i="1"/>
  <c r="K109" i="1"/>
  <c r="K112" i="1"/>
  <c r="K258" i="1"/>
  <c r="K222" i="1"/>
  <c r="K247" i="1"/>
  <c r="K111" i="1"/>
  <c r="K249" i="1"/>
  <c r="K234" i="1"/>
  <c r="K233" i="1"/>
  <c r="K110" i="1"/>
  <c r="K221" i="1"/>
  <c r="O294" i="1"/>
  <c r="K296" i="1"/>
  <c r="K294" i="1" s="1"/>
  <c r="K223" i="1"/>
  <c r="L294" i="1"/>
  <c r="K242" i="1"/>
  <c r="K106" i="1"/>
  <c r="L104" i="1"/>
  <c r="O104" i="1"/>
  <c r="K205" i="1"/>
  <c r="K207" i="1"/>
  <c r="K19" i="1"/>
  <c r="K87" i="1"/>
  <c r="K86" i="1"/>
  <c r="K20" i="1"/>
  <c r="K89" i="1"/>
  <c r="K261" i="1"/>
  <c r="K260" i="1"/>
  <c r="K224" i="1"/>
  <c r="K167" i="1"/>
  <c r="K284" i="1"/>
  <c r="K283" i="1"/>
  <c r="K285" i="1"/>
  <c r="K217" i="1"/>
  <c r="K155" i="1"/>
  <c r="K154" i="1"/>
  <c r="K229" i="1"/>
  <c r="O252" i="1"/>
  <c r="Q252" i="1"/>
  <c r="K226" i="1"/>
  <c r="K228" i="1"/>
  <c r="K102" i="1"/>
  <c r="K97" i="1"/>
  <c r="K99" i="1"/>
  <c r="K225" i="1"/>
  <c r="K98" i="1"/>
  <c r="K103" i="1"/>
  <c r="K198" i="1"/>
  <c r="K96" i="1"/>
  <c r="K91" i="1"/>
  <c r="K90" i="1"/>
  <c r="K67" i="1"/>
  <c r="K46" i="1"/>
  <c r="K45" i="1"/>
  <c r="K43" i="1"/>
  <c r="K44" i="1"/>
  <c r="O212" i="1"/>
  <c r="L212" i="1"/>
  <c r="K104" i="1" l="1"/>
  <c r="K105" i="1" s="1"/>
  <c r="R105" i="1" s="1"/>
  <c r="K252" i="1"/>
  <c r="R252" i="1" s="1"/>
  <c r="K212" i="1"/>
  <c r="L41" i="1"/>
  <c r="L42" i="1"/>
  <c r="O42" i="1"/>
  <c r="L165" i="1"/>
  <c r="O165" i="1"/>
  <c r="O166" i="1"/>
  <c r="L166" i="1"/>
  <c r="L289" i="1"/>
  <c r="O289" i="1"/>
  <c r="R104" i="1" l="1"/>
  <c r="K165" i="1"/>
  <c r="K166" i="1"/>
  <c r="K289" i="1"/>
  <c r="O243" i="1"/>
  <c r="O244" i="1"/>
  <c r="L244" i="1"/>
  <c r="L243" i="1"/>
  <c r="O181" i="1"/>
  <c r="L181" i="1"/>
  <c r="O182" i="1"/>
  <c r="O183" i="1"/>
  <c r="O184" i="1"/>
  <c r="O185" i="1"/>
  <c r="O186" i="1"/>
  <c r="O187" i="1"/>
  <c r="O188" i="1"/>
  <c r="L184" i="1"/>
  <c r="L186" i="1"/>
  <c r="L187" i="1"/>
  <c r="L182" i="1"/>
  <c r="K243" i="1" l="1"/>
  <c r="K181" i="1"/>
  <c r="K244" i="1"/>
  <c r="K186" i="1"/>
  <c r="K184" i="1"/>
  <c r="K187" i="1"/>
  <c r="K182" i="1"/>
  <c r="O286" i="1"/>
  <c r="O287" i="1"/>
  <c r="O288" i="1"/>
  <c r="O290" i="1"/>
  <c r="L286" i="1"/>
  <c r="L287" i="1"/>
  <c r="L288" i="1"/>
  <c r="L290" i="1"/>
  <c r="L275" i="1"/>
  <c r="L276" i="1"/>
  <c r="L277" i="1"/>
  <c r="L278" i="1"/>
  <c r="L279" i="1"/>
  <c r="L280" i="1"/>
  <c r="L274" i="1"/>
  <c r="L264" i="1"/>
  <c r="O265" i="1"/>
  <c r="O264" i="1"/>
  <c r="O246" i="1"/>
  <c r="O250" i="1"/>
  <c r="O251" i="1"/>
  <c r="L213" i="1"/>
  <c r="L214" i="1"/>
  <c r="L215" i="1"/>
  <c r="L216" i="1"/>
  <c r="L218" i="1"/>
  <c r="L211" i="1"/>
  <c r="O213" i="1"/>
  <c r="O214" i="1"/>
  <c r="O218" i="1"/>
  <c r="O211" i="1"/>
  <c r="O202" i="1"/>
  <c r="O203" i="1"/>
  <c r="O204" i="1"/>
  <c r="O206" i="1"/>
  <c r="O208" i="1"/>
  <c r="O201" i="1"/>
  <c r="L202" i="1"/>
  <c r="L203" i="1"/>
  <c r="L204" i="1"/>
  <c r="L206" i="1"/>
  <c r="L208" i="1"/>
  <c r="L201" i="1"/>
  <c r="L192" i="1"/>
  <c r="L193" i="1"/>
  <c r="L194" i="1"/>
  <c r="L195" i="1"/>
  <c r="L196" i="1"/>
  <c r="L197" i="1"/>
  <c r="L191" i="1"/>
  <c r="O192" i="1"/>
  <c r="O193" i="1"/>
  <c r="O194" i="1"/>
  <c r="O195" i="1"/>
  <c r="O196" i="1"/>
  <c r="O191" i="1"/>
  <c r="O180" i="1"/>
  <c r="L183" i="1"/>
  <c r="L185" i="1"/>
  <c r="L188" i="1"/>
  <c r="L180" i="1"/>
  <c r="O171" i="1"/>
  <c r="O172" i="1"/>
  <c r="O173" i="1"/>
  <c r="O174" i="1"/>
  <c r="O175" i="1"/>
  <c r="O176" i="1"/>
  <c r="O170" i="1"/>
  <c r="L171" i="1"/>
  <c r="L172" i="1"/>
  <c r="L173" i="1"/>
  <c r="L174" i="1"/>
  <c r="L175" i="1"/>
  <c r="L176" i="1"/>
  <c r="L170" i="1"/>
  <c r="O163" i="1"/>
  <c r="O164" i="1"/>
  <c r="O162" i="1"/>
  <c r="L164" i="1"/>
  <c r="L163" i="1"/>
  <c r="L162" i="1"/>
  <c r="O156" i="1"/>
  <c r="O157" i="1"/>
  <c r="O158" i="1"/>
  <c r="O159" i="1"/>
  <c r="O153" i="1"/>
  <c r="L156" i="1"/>
  <c r="L157" i="1"/>
  <c r="L158" i="1"/>
  <c r="L159" i="1"/>
  <c r="L153" i="1"/>
  <c r="L143" i="1"/>
  <c r="L144" i="1"/>
  <c r="L145" i="1"/>
  <c r="L146" i="1"/>
  <c r="L147" i="1"/>
  <c r="L148" i="1"/>
  <c r="L149" i="1"/>
  <c r="L150" i="1"/>
  <c r="L142" i="1"/>
  <c r="O143" i="1"/>
  <c r="O144" i="1"/>
  <c r="O145" i="1"/>
  <c r="O146" i="1"/>
  <c r="O147" i="1"/>
  <c r="O148" i="1"/>
  <c r="O149" i="1"/>
  <c r="O150" i="1"/>
  <c r="O142" i="1"/>
  <c r="O134" i="1"/>
  <c r="O135" i="1"/>
  <c r="O136" i="1"/>
  <c r="O137" i="1"/>
  <c r="O138" i="1"/>
  <c r="O139" i="1"/>
  <c r="O133" i="1"/>
  <c r="L139" i="1"/>
  <c r="L134" i="1"/>
  <c r="L135" i="1"/>
  <c r="L136" i="1"/>
  <c r="L137" i="1"/>
  <c r="L138" i="1"/>
  <c r="O262" i="1" l="1"/>
  <c r="L133" i="1"/>
  <c r="O125" i="1"/>
  <c r="O126" i="1"/>
  <c r="O127" i="1"/>
  <c r="O128" i="1"/>
  <c r="O129" i="1"/>
  <c r="O124" i="1"/>
  <c r="L125" i="1"/>
  <c r="L126" i="1"/>
  <c r="L127" i="1"/>
  <c r="L128" i="1"/>
  <c r="L129" i="1"/>
  <c r="L130" i="1"/>
  <c r="L124" i="1"/>
  <c r="O117" i="1"/>
  <c r="O118" i="1"/>
  <c r="O119" i="1"/>
  <c r="O120" i="1"/>
  <c r="O121" i="1"/>
  <c r="O116" i="1"/>
  <c r="L117" i="1"/>
  <c r="L118" i="1"/>
  <c r="L119" i="1"/>
  <c r="L120" i="1"/>
  <c r="L121" i="1"/>
  <c r="L116" i="1"/>
  <c r="O95" i="1"/>
  <c r="O100" i="1"/>
  <c r="O94" i="1"/>
  <c r="L95" i="1"/>
  <c r="L100" i="1"/>
  <c r="L94" i="1"/>
  <c r="O80" i="1"/>
  <c r="O81" i="1"/>
  <c r="O82" i="1"/>
  <c r="O79" i="1"/>
  <c r="L80" i="1"/>
  <c r="L81" i="1"/>
  <c r="L82" i="1"/>
  <c r="L83" i="1"/>
  <c r="L79" i="1"/>
  <c r="O71" i="1"/>
  <c r="O72" i="1"/>
  <c r="O73" i="1"/>
  <c r="O74" i="1"/>
  <c r="O75" i="1"/>
  <c r="O76" i="1"/>
  <c r="O70" i="1"/>
  <c r="L71" i="1"/>
  <c r="L72" i="1"/>
  <c r="L73" i="1"/>
  <c r="L74" i="1"/>
  <c r="L75" i="1"/>
  <c r="L76" i="1"/>
  <c r="L70" i="1"/>
  <c r="O64" i="1"/>
  <c r="O65" i="1"/>
  <c r="O66" i="1"/>
  <c r="O63" i="1"/>
  <c r="L64" i="1"/>
  <c r="L65" i="1"/>
  <c r="L66" i="1"/>
  <c r="L63" i="1"/>
  <c r="L58" i="1"/>
  <c r="L59" i="1"/>
  <c r="L56" i="1"/>
  <c r="O58" i="1"/>
  <c r="O59" i="1"/>
  <c r="O56" i="1"/>
  <c r="O50" i="1"/>
  <c r="O51" i="1"/>
  <c r="O52" i="1"/>
  <c r="O53" i="1"/>
  <c r="O49" i="1"/>
  <c r="L50" i="1"/>
  <c r="L51" i="1"/>
  <c r="L52" i="1"/>
  <c r="L53" i="1"/>
  <c r="L49" i="1"/>
  <c r="O41" i="1"/>
  <c r="O36" i="1"/>
  <c r="O37" i="1"/>
  <c r="O38" i="1"/>
  <c r="O35" i="1"/>
  <c r="O31" i="1"/>
  <c r="O32" i="1"/>
  <c r="O30" i="1"/>
  <c r="O26" i="1"/>
  <c r="O27" i="1"/>
  <c r="O25" i="1"/>
  <c r="O17" i="1"/>
  <c r="O18" i="1"/>
  <c r="O21" i="1"/>
  <c r="O22" i="1"/>
  <c r="O16" i="1"/>
  <c r="L36" i="1"/>
  <c r="L37" i="1"/>
  <c r="L38" i="1"/>
  <c r="L35" i="1"/>
  <c r="L31" i="1"/>
  <c r="L32" i="1"/>
  <c r="L30" i="1"/>
  <c r="L26" i="1"/>
  <c r="L27" i="1"/>
  <c r="L25" i="1"/>
  <c r="L17" i="1"/>
  <c r="L18" i="1"/>
  <c r="L22" i="1"/>
  <c r="L16" i="1"/>
  <c r="L246" i="1"/>
  <c r="L250" i="1"/>
  <c r="L251" i="1"/>
  <c r="K94" i="1" l="1"/>
  <c r="K80" i="1"/>
  <c r="K95" i="1"/>
  <c r="K203" i="1"/>
  <c r="K22" i="1"/>
  <c r="K21" i="1"/>
  <c r="K202" i="1" l="1"/>
  <c r="K18" i="1"/>
  <c r="S282" i="1" l="1"/>
  <c r="S281" i="1" s="1"/>
  <c r="Q281" i="1"/>
  <c r="P281" i="1"/>
  <c r="N281" i="1"/>
  <c r="M281" i="1"/>
  <c r="O280" i="1"/>
  <c r="O279" i="1"/>
  <c r="O278" i="1"/>
  <c r="O277" i="1"/>
  <c r="O276" i="1"/>
  <c r="O275" i="1"/>
  <c r="O274" i="1"/>
  <c r="Q272" i="1"/>
  <c r="P272" i="1"/>
  <c r="N272" i="1"/>
  <c r="M272" i="1"/>
  <c r="L265" i="1"/>
  <c r="S263" i="1"/>
  <c r="S262" i="1" s="1"/>
  <c r="S252" i="1"/>
  <c r="N252" i="1"/>
  <c r="M252" i="1"/>
  <c r="S240" i="1"/>
  <c r="S239" i="1" s="1"/>
  <c r="Q239" i="1"/>
  <c r="P239" i="1"/>
  <c r="N239" i="1"/>
  <c r="M239" i="1"/>
  <c r="S231" i="1"/>
  <c r="S230" i="1" s="1"/>
  <c r="N230" i="1"/>
  <c r="M230" i="1"/>
  <c r="S220" i="1"/>
  <c r="S219" i="1" s="1"/>
  <c r="Q219" i="1"/>
  <c r="P219" i="1"/>
  <c r="N219" i="1"/>
  <c r="M219" i="1"/>
  <c r="O216" i="1"/>
  <c r="K216" i="1" s="1"/>
  <c r="O215" i="1"/>
  <c r="S210" i="1"/>
  <c r="S209" i="1" s="1"/>
  <c r="P209" i="1"/>
  <c r="N209" i="1"/>
  <c r="M209" i="1"/>
  <c r="S200" i="1"/>
  <c r="S199" i="1" s="1"/>
  <c r="Q199" i="1"/>
  <c r="P199" i="1"/>
  <c r="N199" i="1"/>
  <c r="M199" i="1"/>
  <c r="P197" i="1"/>
  <c r="O197" i="1" s="1"/>
  <c r="S190" i="1"/>
  <c r="S189" i="1" s="1"/>
  <c r="Q189" i="1"/>
  <c r="N189" i="1"/>
  <c r="M189" i="1"/>
  <c r="S179" i="1"/>
  <c r="S178" i="1" s="1"/>
  <c r="N178" i="1"/>
  <c r="M178" i="1"/>
  <c r="S169" i="1"/>
  <c r="S168" i="1" s="1"/>
  <c r="Q168" i="1"/>
  <c r="P168" i="1"/>
  <c r="N168" i="1"/>
  <c r="M168" i="1"/>
  <c r="S161" i="1"/>
  <c r="S160" i="1" s="1"/>
  <c r="Q160" i="1"/>
  <c r="P160" i="1"/>
  <c r="N160" i="1"/>
  <c r="M160" i="1"/>
  <c r="S152" i="1"/>
  <c r="S151" i="1" s="1"/>
  <c r="P151" i="1"/>
  <c r="N151" i="1"/>
  <c r="M151" i="1"/>
  <c r="S141" i="1"/>
  <c r="S140" i="1" s="1"/>
  <c r="Q140" i="1"/>
  <c r="P140" i="1"/>
  <c r="N140" i="1"/>
  <c r="M140" i="1"/>
  <c r="S132" i="1"/>
  <c r="S131" i="1" s="1"/>
  <c r="Q131" i="1"/>
  <c r="P131" i="1"/>
  <c r="N131" i="1"/>
  <c r="M131" i="1"/>
  <c r="O130" i="1"/>
  <c r="S123" i="1"/>
  <c r="S122" i="1" s="1"/>
  <c r="Q122" i="1"/>
  <c r="N122" i="1"/>
  <c r="M122" i="1"/>
  <c r="S115" i="1"/>
  <c r="S114" i="1" s="1"/>
  <c r="Q114" i="1"/>
  <c r="P114" i="1"/>
  <c r="N114" i="1"/>
  <c r="M114" i="1"/>
  <c r="S93" i="1"/>
  <c r="S92" i="1" s="1"/>
  <c r="Q92" i="1"/>
  <c r="P92" i="1"/>
  <c r="N92" i="1"/>
  <c r="M92" i="1"/>
  <c r="P88" i="1"/>
  <c r="O88" i="1" s="1"/>
  <c r="S85" i="1"/>
  <c r="S84" i="1" s="1"/>
  <c r="Q84" i="1"/>
  <c r="N84" i="1"/>
  <c r="M84" i="1"/>
  <c r="P83" i="1"/>
  <c r="K82" i="1"/>
  <c r="K81" i="1"/>
  <c r="K79" i="1"/>
  <c r="S78" i="1"/>
  <c r="S77" i="1" s="1"/>
  <c r="Q77" i="1"/>
  <c r="N77" i="1"/>
  <c r="M77" i="1"/>
  <c r="L77" i="1"/>
  <c r="S69" i="1"/>
  <c r="S68" i="1" s="1"/>
  <c r="Q68" i="1"/>
  <c r="P68" i="1"/>
  <c r="N68" i="1"/>
  <c r="M68" i="1"/>
  <c r="S62" i="1"/>
  <c r="S61" i="1" s="1"/>
  <c r="Q61" i="1"/>
  <c r="P61" i="1"/>
  <c r="N61" i="1"/>
  <c r="M61" i="1"/>
  <c r="S55" i="1"/>
  <c r="S54" i="1" s="1"/>
  <c r="Q54" i="1"/>
  <c r="P54" i="1"/>
  <c r="N54" i="1"/>
  <c r="M54" i="1"/>
  <c r="S48" i="1"/>
  <c r="S47" i="1" s="1"/>
  <c r="Q47" i="1"/>
  <c r="P47" i="1"/>
  <c r="N47" i="1"/>
  <c r="M47" i="1"/>
  <c r="S40" i="1"/>
  <c r="S39" i="1" s="1"/>
  <c r="P39" i="1"/>
  <c r="N39" i="1"/>
  <c r="M39" i="1"/>
  <c r="S34" i="1"/>
  <c r="S33" i="1" s="1"/>
  <c r="Q33" i="1"/>
  <c r="P33" i="1"/>
  <c r="N33" i="1"/>
  <c r="M33" i="1"/>
  <c r="S29" i="1"/>
  <c r="S28" i="1" s="1"/>
  <c r="P28" i="1"/>
  <c r="N28" i="1"/>
  <c r="M28" i="1"/>
  <c r="S24" i="1"/>
  <c r="S23" i="1" s="1"/>
  <c r="Q23" i="1"/>
  <c r="P23" i="1"/>
  <c r="N23" i="1"/>
  <c r="M23" i="1"/>
  <c r="S15" i="1"/>
  <c r="S14" i="1" s="1"/>
  <c r="Q14" i="1"/>
  <c r="P14" i="1"/>
  <c r="N14" i="1"/>
  <c r="M14" i="1"/>
  <c r="K42" i="1" l="1"/>
  <c r="P77" i="1"/>
  <c r="O83" i="1"/>
  <c r="K83" i="1" s="1"/>
  <c r="K77" i="1" s="1"/>
  <c r="K78" i="1" s="1"/>
  <c r="R78" i="1" s="1"/>
  <c r="P230" i="1"/>
  <c r="O230" i="1"/>
  <c r="L281" i="1"/>
  <c r="K64" i="1"/>
  <c r="K100" i="1"/>
  <c r="K171" i="1"/>
  <c r="K195" i="1"/>
  <c r="Q28" i="1"/>
  <c r="K50" i="1"/>
  <c r="K211" i="1"/>
  <c r="Q39" i="1"/>
  <c r="K119" i="1"/>
  <c r="K250" i="1"/>
  <c r="S273" i="1"/>
  <c r="S272" i="1"/>
  <c r="K137" i="1"/>
  <c r="K188" i="1"/>
  <c r="K193" i="1"/>
  <c r="K41" i="1"/>
  <c r="K53" i="1"/>
  <c r="K139" i="1"/>
  <c r="K275" i="1"/>
  <c r="K288" i="1"/>
  <c r="K143" i="1"/>
  <c r="K246" i="1"/>
  <c r="K56" i="1"/>
  <c r="K204" i="1"/>
  <c r="K76" i="1"/>
  <c r="K116" i="1"/>
  <c r="K129" i="1"/>
  <c r="K194" i="1"/>
  <c r="K59" i="1"/>
  <c r="K117" i="1"/>
  <c r="K120" i="1"/>
  <c r="K63" i="1"/>
  <c r="K134" i="1"/>
  <c r="K286" i="1"/>
  <c r="K215" i="1"/>
  <c r="K142" i="1"/>
  <c r="K192" i="1"/>
  <c r="K277" i="1"/>
  <c r="K175" i="1"/>
  <c r="K265" i="1"/>
  <c r="K278" i="1"/>
  <c r="O114" i="1"/>
  <c r="K124" i="1"/>
  <c r="L39" i="1"/>
  <c r="O47" i="1"/>
  <c r="K58" i="1"/>
  <c r="K65" i="1"/>
  <c r="K125" i="1"/>
  <c r="K144" i="1"/>
  <c r="K148" i="1"/>
  <c r="K172" i="1"/>
  <c r="K176" i="1"/>
  <c r="K213" i="1"/>
  <c r="K287" i="1"/>
  <c r="P84" i="1"/>
  <c r="L92" i="1"/>
  <c r="Q151" i="1"/>
  <c r="O272" i="1"/>
  <c r="K276" i="1"/>
  <c r="K135" i="1"/>
  <c r="K138" i="1"/>
  <c r="K170" i="1"/>
  <c r="K183" i="1"/>
  <c r="K191" i="1"/>
  <c r="K290" i="1"/>
  <c r="L68" i="1"/>
  <c r="O84" i="1"/>
  <c r="K127" i="1"/>
  <c r="K146" i="1"/>
  <c r="K163" i="1"/>
  <c r="O54" i="1"/>
  <c r="K75" i="1"/>
  <c r="K147" i="1"/>
  <c r="K51" i="1"/>
  <c r="K136" i="1"/>
  <c r="K52" i="1"/>
  <c r="K118" i="1"/>
  <c r="K128" i="1"/>
  <c r="K35" i="1"/>
  <c r="K73" i="1"/>
  <c r="K126" i="1"/>
  <c r="K149" i="1"/>
  <c r="K159" i="1"/>
  <c r="K162" i="1"/>
  <c r="K74" i="1"/>
  <c r="L114" i="1"/>
  <c r="L151" i="1"/>
  <c r="K218" i="1"/>
  <c r="K264" i="1"/>
  <c r="K279" i="1"/>
  <c r="K88" i="1"/>
  <c r="K84" i="1" s="1"/>
  <c r="L209" i="1"/>
  <c r="K31" i="1"/>
  <c r="L54" i="1"/>
  <c r="L61" i="1"/>
  <c r="K71" i="1"/>
  <c r="K150" i="1"/>
  <c r="P178" i="1"/>
  <c r="K196" i="1"/>
  <c r="Q230" i="1"/>
  <c r="K280" i="1"/>
  <c r="K66" i="1"/>
  <c r="K72" i="1"/>
  <c r="K121" i="1"/>
  <c r="K156" i="1"/>
  <c r="K185" i="1"/>
  <c r="L189" i="1"/>
  <c r="K197" i="1"/>
  <c r="L219" i="1"/>
  <c r="K251" i="1"/>
  <c r="K274" i="1"/>
  <c r="O68" i="1"/>
  <c r="L84" i="1"/>
  <c r="P122" i="1"/>
  <c r="K130" i="1"/>
  <c r="K173" i="1"/>
  <c r="L178" i="1"/>
  <c r="O281" i="1"/>
  <c r="O61" i="1"/>
  <c r="L122" i="1"/>
  <c r="K133" i="1"/>
  <c r="K145" i="1"/>
  <c r="K157" i="1"/>
  <c r="K164" i="1"/>
  <c r="P189" i="1"/>
  <c r="L199" i="1"/>
  <c r="L252" i="1"/>
  <c r="K49" i="1"/>
  <c r="K70" i="1"/>
  <c r="O131" i="1"/>
  <c r="O168" i="1"/>
  <c r="K174" i="1"/>
  <c r="K214" i="1"/>
  <c r="L272" i="1"/>
  <c r="K37" i="1"/>
  <c r="K30" i="1"/>
  <c r="K16" i="1"/>
  <c r="K25" i="1"/>
  <c r="K32" i="1"/>
  <c r="K27" i="1"/>
  <c r="K36" i="1"/>
  <c r="O23" i="1"/>
  <c r="L28" i="1"/>
  <c r="L23" i="1"/>
  <c r="K38" i="1"/>
  <c r="O39" i="1"/>
  <c r="K17" i="1"/>
  <c r="L14" i="1"/>
  <c r="K266" i="1"/>
  <c r="O178" i="1"/>
  <c r="O189" i="1"/>
  <c r="O92" i="1"/>
  <c r="L239" i="1"/>
  <c r="O151" i="1"/>
  <c r="K153" i="1"/>
  <c r="K180" i="1"/>
  <c r="O199" i="1"/>
  <c r="K201" i="1"/>
  <c r="Q209" i="1"/>
  <c r="O33" i="1"/>
  <c r="O140" i="1"/>
  <c r="L160" i="1"/>
  <c r="L168" i="1"/>
  <c r="L230" i="1"/>
  <c r="O239" i="1"/>
  <c r="O14" i="1"/>
  <c r="L140" i="1"/>
  <c r="L47" i="1"/>
  <c r="L131" i="1"/>
  <c r="Q178" i="1"/>
  <c r="L262" i="1"/>
  <c r="O209" i="1"/>
  <c r="O219" i="1"/>
  <c r="L33" i="1"/>
  <c r="O28" i="1"/>
  <c r="O160" i="1"/>
  <c r="K262" i="1" l="1"/>
  <c r="O77" i="1"/>
  <c r="K92" i="1"/>
  <c r="K93" i="1" s="1"/>
  <c r="R93" i="1" s="1"/>
  <c r="K199" i="1"/>
  <c r="K200" i="1" s="1"/>
  <c r="R200" i="1" s="1"/>
  <c r="K61" i="1"/>
  <c r="K62" i="1" s="1"/>
  <c r="R62" i="1" s="1"/>
  <c r="R77" i="1"/>
  <c r="K295" i="1"/>
  <c r="R295" i="1" s="1"/>
  <c r="K39" i="1"/>
  <c r="K40" i="1" s="1"/>
  <c r="R40" i="1" s="1"/>
  <c r="K239" i="1"/>
  <c r="R239" i="1" s="1"/>
  <c r="K114" i="1"/>
  <c r="R114" i="1" s="1"/>
  <c r="K131" i="1"/>
  <c r="K132" i="1" s="1"/>
  <c r="R132" i="1" s="1"/>
  <c r="K230" i="1"/>
  <c r="R230" i="1" s="1"/>
  <c r="K68" i="1"/>
  <c r="K54" i="1"/>
  <c r="R54" i="1" s="1"/>
  <c r="K178" i="1"/>
  <c r="K179" i="1" s="1"/>
  <c r="R179" i="1" s="1"/>
  <c r="K263" i="1"/>
  <c r="R263" i="1" s="1"/>
  <c r="K209" i="1"/>
  <c r="K210" i="1" s="1"/>
  <c r="R210" i="1" s="1"/>
  <c r="K85" i="1"/>
  <c r="R85" i="1" s="1"/>
  <c r="K28" i="1"/>
  <c r="K29" i="1" s="1"/>
  <c r="R29" i="1" s="1"/>
  <c r="K219" i="1"/>
  <c r="R219" i="1" s="1"/>
  <c r="K122" i="1"/>
  <c r="K123" i="1" s="1"/>
  <c r="R123" i="1" s="1"/>
  <c r="K281" i="1"/>
  <c r="K282" i="1" s="1"/>
  <c r="R282" i="1" s="1"/>
  <c r="K272" i="1"/>
  <c r="R272" i="1" s="1"/>
  <c r="K168" i="1"/>
  <c r="R168" i="1" s="1"/>
  <c r="K140" i="1"/>
  <c r="K141" i="1" s="1"/>
  <c r="R141" i="1" s="1"/>
  <c r="O122" i="1"/>
  <c r="K47" i="1"/>
  <c r="K160" i="1"/>
  <c r="K161" i="1" s="1"/>
  <c r="R161" i="1" s="1"/>
  <c r="K151" i="1"/>
  <c r="K152" i="1" s="1"/>
  <c r="R152" i="1" s="1"/>
  <c r="K14" i="1"/>
  <c r="K15" i="1" s="1"/>
  <c r="R15" i="1" s="1"/>
  <c r="K189" i="1"/>
  <c r="K190" i="1" s="1"/>
  <c r="R190" i="1" s="1"/>
  <c r="K33" i="1"/>
  <c r="R33" i="1" s="1"/>
  <c r="K23" i="1"/>
  <c r="K24" i="1" s="1"/>
  <c r="R24" i="1" s="1"/>
  <c r="R92" i="1" l="1"/>
  <c r="R199" i="1"/>
  <c r="R61" i="1"/>
  <c r="R140" i="1"/>
  <c r="K55" i="1"/>
  <c r="R55" i="1" s="1"/>
  <c r="R39" i="1"/>
  <c r="R28" i="1"/>
  <c r="K115" i="1"/>
  <c r="R115" i="1" s="1"/>
  <c r="R84" i="1"/>
  <c r="K240" i="1"/>
  <c r="R240" i="1" s="1"/>
  <c r="R14" i="1"/>
  <c r="K169" i="1"/>
  <c r="R169" i="1" s="1"/>
  <c r="K273" i="1"/>
  <c r="R273" i="1" s="1"/>
  <c r="K231" i="1"/>
  <c r="R231" i="1" s="1"/>
  <c r="R122" i="1"/>
  <c r="R262" i="1"/>
  <c r="R131" i="1"/>
  <c r="R178" i="1"/>
  <c r="R209" i="1"/>
  <c r="K69" i="1"/>
  <c r="R69" i="1" s="1"/>
  <c r="R68" i="1"/>
  <c r="R281" i="1"/>
  <c r="R151" i="1"/>
  <c r="K220" i="1"/>
  <c r="R220" i="1" s="1"/>
  <c r="R189" i="1"/>
  <c r="K34" i="1"/>
  <c r="R34" i="1" s="1"/>
  <c r="R160" i="1"/>
  <c r="K48" i="1"/>
  <c r="R48" i="1" s="1"/>
  <c r="R47" i="1"/>
  <c r="R23" i="1"/>
  <c r="K253" i="1" l="1"/>
  <c r="R253" i="1" s="1"/>
</calcChain>
</file>

<file path=xl/sharedStrings.xml><?xml version="1.0" encoding="utf-8"?>
<sst xmlns="http://schemas.openxmlformats.org/spreadsheetml/2006/main" count="1219" uniqueCount="260">
  <si>
    <t>UNIVERSITATEA SAPIENTIA DIN CLUJ-NAPOCA</t>
  </si>
  <si>
    <t>FACULTATEA DE ŞTIINŢE TEHNICE ŞI UMANISTE DIN TÂRGU-MUREŞ</t>
  </si>
  <si>
    <t>Departamentul de Horticultură</t>
  </si>
  <si>
    <t>STAT DE FUNCŢIUNI ŞI PERSONAL DIDACTIC</t>
  </si>
  <si>
    <t>Anul universitar 2023-2024</t>
  </si>
  <si>
    <t>Nr. crt.</t>
  </si>
  <si>
    <t>Denumirea postului</t>
  </si>
  <si>
    <t>Numele şi prenumele</t>
  </si>
  <si>
    <t>Funcţia</t>
  </si>
  <si>
    <t>Specialit. şi titlul ştiinţific</t>
  </si>
  <si>
    <t>Titular sau suplinitor</t>
  </si>
  <si>
    <t>DISCIPLINE</t>
  </si>
  <si>
    <t xml:space="preserve">Facultatea si specializarile
</t>
  </si>
  <si>
    <t xml:space="preserve">Nivelul </t>
  </si>
  <si>
    <t>Anii de studii, grupa/subgrupa</t>
  </si>
  <si>
    <t>Numărul orelor de activitate directă cu studenţii</t>
  </si>
  <si>
    <t>Alte mențiuni</t>
  </si>
  <si>
    <t>Total drepturi salariale</t>
  </si>
  <si>
    <t>Nr de saptamani</t>
  </si>
  <si>
    <t>Licenta sau master</t>
  </si>
  <si>
    <t>Total (medie săpt.)</t>
  </si>
  <si>
    <t>din care:</t>
  </si>
  <si>
    <t>Alte activităti</t>
  </si>
  <si>
    <t>CURS</t>
  </si>
  <si>
    <t>sem., lucr. pr., proiecte</t>
  </si>
  <si>
    <t>Denumirea</t>
  </si>
  <si>
    <t>Nr ore alocate</t>
  </si>
  <si>
    <t>Total ore</t>
  </si>
  <si>
    <t>Sem I.</t>
  </si>
  <si>
    <t>Sem II.</t>
  </si>
  <si>
    <t>Şef lucr.</t>
  </si>
  <si>
    <t>Benedek Klára</t>
  </si>
  <si>
    <t>Biolog, Dr. în Științele Mediului</t>
  </si>
  <si>
    <t>titular</t>
  </si>
  <si>
    <t>Microînmulțire</t>
  </si>
  <si>
    <t>HORT</t>
  </si>
  <si>
    <t>BSc</t>
  </si>
  <si>
    <t>III</t>
  </si>
  <si>
    <t>cond. Lucr. diplom.</t>
  </si>
  <si>
    <t>III, SG1</t>
  </si>
  <si>
    <t>indrumare cercuri</t>
  </si>
  <si>
    <t xml:space="preserve">Microbiologie </t>
  </si>
  <si>
    <t>I, SG2</t>
  </si>
  <si>
    <t>Genetică</t>
  </si>
  <si>
    <t>II, SG1</t>
  </si>
  <si>
    <t>Practică de domeniu I</t>
  </si>
  <si>
    <t>I, G1</t>
  </si>
  <si>
    <t>Habitat urban, habitat natural: om, floră și fauna</t>
  </si>
  <si>
    <t>PEIS</t>
  </si>
  <si>
    <t>Tehnică experimentală</t>
  </si>
  <si>
    <t>II</t>
  </si>
  <si>
    <t>MPP</t>
  </si>
  <si>
    <t>M</t>
  </si>
  <si>
    <t>I</t>
  </si>
  <si>
    <t>Prof.</t>
  </si>
  <si>
    <t>Balog Adalbert</t>
  </si>
  <si>
    <t>Biolog, Dr. în Horticultură</t>
  </si>
  <si>
    <t xml:space="preserve">Fitopatologie </t>
  </si>
  <si>
    <t xml:space="preserve">Entomologie </t>
  </si>
  <si>
    <t>Entomologie și fitopatologie</t>
  </si>
  <si>
    <t>Kovács Kázmér</t>
  </si>
  <si>
    <t>Arhitect, Dr. în Arhitectură</t>
  </si>
  <si>
    <t>Urbanism și amenajarea teritoriului I</t>
  </si>
  <si>
    <t>Peisagistică teritorială și urbană</t>
  </si>
  <si>
    <t>Patrimoniul cultural- resursă pentru peisagistică</t>
  </si>
  <si>
    <t>IV</t>
  </si>
  <si>
    <t>Bálint János</t>
  </si>
  <si>
    <t>Ing. Horticol, Dr. în Horticultură</t>
  </si>
  <si>
    <t>Protecţia integrată a plantelor în peisagistică</t>
  </si>
  <si>
    <t>Bolile culturilor horticole – diagnoze</t>
  </si>
  <si>
    <t>Protecţia integrată a plantelor</t>
  </si>
  <si>
    <t xml:space="preserve">Modificări produse de factori de stres abiotici </t>
  </si>
  <si>
    <t>Fodorpataki László</t>
  </si>
  <si>
    <t>I, SG1</t>
  </si>
  <si>
    <t>Fiziologia plantelor</t>
  </si>
  <si>
    <t>HORT, PEIS</t>
  </si>
  <si>
    <t>Conf.</t>
  </si>
  <si>
    <t>Chimie</t>
  </si>
  <si>
    <t>MEC, TCM</t>
  </si>
  <si>
    <t>Biochimie</t>
  </si>
  <si>
    <t xml:space="preserve">Chimie și toxicologie fitosanitară </t>
  </si>
  <si>
    <t>Biolog, Dr. în biologie</t>
  </si>
  <si>
    <t xml:space="preserve">Fiziologia plantelor </t>
  </si>
  <si>
    <t>Botanică I</t>
  </si>
  <si>
    <t>II, SG2</t>
  </si>
  <si>
    <t>Prognoza şi avertizarea în protecţia plantelor</t>
  </si>
  <si>
    <t>Funcţionarea agroecosistemelor</t>
  </si>
  <si>
    <t xml:space="preserve">Funcţionarea agroecosistemelor </t>
  </si>
  <si>
    <t>Kentelky Endre</t>
  </si>
  <si>
    <t>Floricultură I. / Floricultură</t>
  </si>
  <si>
    <t>Dendrologie</t>
  </si>
  <si>
    <t>Arboricultură /Arboricultură I</t>
  </si>
  <si>
    <t>IV./III.</t>
  </si>
  <si>
    <t>Compoziții vegetale în amenajări peisagistice</t>
  </si>
  <si>
    <t>Arboricultură II</t>
  </si>
  <si>
    <t>Nyárádi Imre-István</t>
  </si>
  <si>
    <t>Ing. Agricol, Dr. în Agricultură</t>
  </si>
  <si>
    <t>Fitotehnie</t>
  </si>
  <si>
    <t>Herbologie şi managementul integrat al buruienilor</t>
  </si>
  <si>
    <t>Cultura plantelor medicinale - partea specială</t>
  </si>
  <si>
    <t>Căbuz Andrea</t>
  </si>
  <si>
    <t xml:space="preserve">Artist plastic,
Dr. în Arte Artist plastic </t>
  </si>
  <si>
    <t>Desen și reprezentări grafice</t>
  </si>
  <si>
    <t>Geometrie descriptivă şi perspectivă</t>
  </si>
  <si>
    <t>Compoziția și studiul formei</t>
  </si>
  <si>
    <t>Ványolós Endre</t>
  </si>
  <si>
    <t xml:space="preserve">Rețele edilitare </t>
  </si>
  <si>
    <t>Proiectare peisagistică II</t>
  </si>
  <si>
    <t>Proiectare peisagistică III</t>
  </si>
  <si>
    <t>Istoria spațiului public</t>
  </si>
  <si>
    <t>III SG2</t>
  </si>
  <si>
    <t>Arhitectura peisajului II</t>
  </si>
  <si>
    <t>Design în peisagistică</t>
  </si>
  <si>
    <t>Domokos Erzsébet</t>
  </si>
  <si>
    <t>Biologie-chimie, Dr. în Biologie</t>
  </si>
  <si>
    <t>Botanică II</t>
  </si>
  <si>
    <t xml:space="preserve">Ecologie şi protecţia mediului </t>
  </si>
  <si>
    <t>Ecologie şi protecţia mediului</t>
  </si>
  <si>
    <t xml:space="preserve"> HORT, PEIS</t>
  </si>
  <si>
    <t>Microbiologie</t>
  </si>
  <si>
    <t>vacant</t>
  </si>
  <si>
    <t>Insecte polenizatoare, apicultură</t>
  </si>
  <si>
    <t>Sisteme informatice agricole</t>
  </si>
  <si>
    <t>Bolile şi dăunători culturii agricole</t>
  </si>
  <si>
    <t xml:space="preserve">Szabó K. A. </t>
  </si>
  <si>
    <t>Acarologie şi nematologie</t>
  </si>
  <si>
    <t>Tóth Ferenc</t>
  </si>
  <si>
    <t>Balla Géza</t>
  </si>
  <si>
    <t>Oenologie</t>
  </si>
  <si>
    <t xml:space="preserve">Oenologie  </t>
  </si>
  <si>
    <t>IV, SG1</t>
  </si>
  <si>
    <t>Tehnologia păstrării produselor horticole</t>
  </si>
  <si>
    <t>Viticultură</t>
  </si>
  <si>
    <t xml:space="preserve">Moldován Cs. </t>
  </si>
  <si>
    <t>Ameliorarea plantelor</t>
  </si>
  <si>
    <t>Fazakas Csaba</t>
  </si>
  <si>
    <t>Geograf, Dr. în Științele Pământului</t>
  </si>
  <si>
    <t xml:space="preserve">Pedologie </t>
  </si>
  <si>
    <t>Biofizică şi agrometeorologie</t>
  </si>
  <si>
    <t>HORT,  PEIS</t>
  </si>
  <si>
    <t>Geografia peisajului</t>
  </si>
  <si>
    <t>Îmbunătățiri funciare</t>
  </si>
  <si>
    <t>Îmbunătăţiri funciare</t>
  </si>
  <si>
    <t>Moldován Csaba</t>
  </si>
  <si>
    <t>Viticultură/ Viticultură și pomicultură (parțial)</t>
  </si>
  <si>
    <t>Viticultură și pomicultură (parțial)</t>
  </si>
  <si>
    <t>III, SG2</t>
  </si>
  <si>
    <t>Construcții horticole</t>
  </si>
  <si>
    <t>Ampelografie</t>
  </si>
  <si>
    <t>Dezvoltare rurala</t>
  </si>
  <si>
    <t xml:space="preserve">Dezvoltare rurala </t>
  </si>
  <si>
    <t>Bandi Attila</t>
  </si>
  <si>
    <t>Pomicultură I./ Viticultură și pomicultură (parțial)</t>
  </si>
  <si>
    <t>Pomicultură I.</t>
  </si>
  <si>
    <t>Pomicultură II.</t>
  </si>
  <si>
    <t>Pomologie</t>
  </si>
  <si>
    <t>Metode moderne în producția pomicolă</t>
  </si>
  <si>
    <t>Henning Anna Imola</t>
  </si>
  <si>
    <t>Peisagist, Dr. în Peisagistică</t>
  </si>
  <si>
    <t>Proiectare peisagistică I</t>
  </si>
  <si>
    <t>II, G1</t>
  </si>
  <si>
    <t>Arhitectura peisajului I</t>
  </si>
  <si>
    <t>Proiectare peisagistică IV</t>
  </si>
  <si>
    <t>Restaurarea de grădini istorice din Transilvania</t>
  </si>
  <si>
    <t>Hegedűs Noémi Melitta</t>
  </si>
  <si>
    <t>CAD/GIS I</t>
  </si>
  <si>
    <t>CAD/GIS II</t>
  </si>
  <si>
    <t>Materiale și construcții în peisagistică</t>
  </si>
  <si>
    <t xml:space="preserve">Reprezentări peisagistice </t>
  </si>
  <si>
    <t>Arhitectura peisajului III</t>
  </si>
  <si>
    <t>Bíró-Janka Béla</t>
  </si>
  <si>
    <t xml:space="preserve">Cultura plantelor medicinale - partea generală </t>
  </si>
  <si>
    <t>Agrotehnică</t>
  </si>
  <si>
    <t>Managementul integrat al buruienilor</t>
  </si>
  <si>
    <t>Kovács Gábor</t>
  </si>
  <si>
    <t>Chimie, Dr. în Chimie</t>
  </si>
  <si>
    <t xml:space="preserve">Agrochimie </t>
  </si>
  <si>
    <r>
      <rPr>
        <sz val="11"/>
        <color rgb="FF000000"/>
        <rFont val="Times New Roman"/>
        <family val="1"/>
      </rPr>
      <t xml:space="preserve">Agrochimie </t>
    </r>
    <r>
      <rPr>
        <sz val="11"/>
        <color rgb="FFFF0000"/>
        <rFont val="Times New Roman"/>
        <family val="1"/>
      </rPr>
      <t xml:space="preserve"> </t>
    </r>
  </si>
  <si>
    <r>
      <rPr>
        <sz val="11"/>
        <color rgb="FF000000"/>
        <rFont val="Times New Roman"/>
        <family val="1"/>
      </rPr>
      <t xml:space="preserve">Chimie și toxicologie fitosanitară </t>
    </r>
    <r>
      <rPr>
        <sz val="11"/>
        <color rgb="FFFF0000"/>
        <rFont val="Times New Roman"/>
        <family val="1"/>
      </rPr>
      <t xml:space="preserve"> </t>
    </r>
  </si>
  <si>
    <t>TCM</t>
  </si>
  <si>
    <r>
      <rPr>
        <sz val="11"/>
        <color rgb="FF000000"/>
        <rFont val="Times New Roman"/>
        <family val="1"/>
      </rPr>
      <t>Biochimie</t>
    </r>
    <r>
      <rPr>
        <sz val="11"/>
        <color rgb="FFFF0000"/>
        <rFont val="Times New Roman"/>
        <family val="1"/>
      </rPr>
      <t xml:space="preserve"> </t>
    </r>
  </si>
  <si>
    <r>
      <rPr>
        <sz val="11"/>
        <color rgb="FF000000"/>
        <rFont val="Times New Roman"/>
        <family val="1"/>
      </rPr>
      <t>Chimie</t>
    </r>
    <r>
      <rPr>
        <sz val="11"/>
        <color rgb="FFC00000"/>
        <rFont val="Times New Roman"/>
        <family val="1"/>
      </rPr>
      <t xml:space="preserve"> </t>
    </r>
  </si>
  <si>
    <t>MEC</t>
  </si>
  <si>
    <t>Șef lucr.</t>
  </si>
  <si>
    <t>Szekely Varga Zsolt</t>
  </si>
  <si>
    <t>Artă florală</t>
  </si>
  <si>
    <t>Plante ornamentale de interior</t>
  </si>
  <si>
    <t xml:space="preserve">Floricultură I. </t>
  </si>
  <si>
    <t xml:space="preserve">Floricultură II. </t>
  </si>
  <si>
    <t xml:space="preserve">Floricultură </t>
  </si>
  <si>
    <t>Irigarea culturilor</t>
  </si>
  <si>
    <t>Csorba Artúr Botond</t>
  </si>
  <si>
    <t>Culturi forţate în legumicultură</t>
  </si>
  <si>
    <t xml:space="preserve">Legumicultură </t>
  </si>
  <si>
    <t>Legumicultură specială</t>
  </si>
  <si>
    <t>Proiectare peisagistică V</t>
  </si>
  <si>
    <t>Köllő M.</t>
  </si>
  <si>
    <t>III SG1</t>
  </si>
  <si>
    <t>Urbanism si amenajarea teritoriului I</t>
  </si>
  <si>
    <t>Tăslăvan Róbert</t>
  </si>
  <si>
    <t>?</t>
  </si>
  <si>
    <t>Urbanism și amenajarea teritoriului II</t>
  </si>
  <si>
    <t>Topografie și cadastru</t>
  </si>
  <si>
    <t>Sebestyén Tihamér</t>
  </si>
  <si>
    <t>Bolile culturilor horticole - diagnoze</t>
  </si>
  <si>
    <t xml:space="preserve">Fitoprotecție biologică </t>
  </si>
  <si>
    <t>CAD/GIS III</t>
  </si>
  <si>
    <t>Hegedűs Noémi</t>
  </si>
  <si>
    <t>Virologie, bacteriologie şi micologie vegetală</t>
  </si>
  <si>
    <t>Túróczi György</t>
  </si>
  <si>
    <t xml:space="preserve">Pedologie  </t>
  </si>
  <si>
    <t>Székely Varga Zsolt</t>
  </si>
  <si>
    <t>Arboricultură</t>
  </si>
  <si>
    <t>Kovács András</t>
  </si>
  <si>
    <t>Arboricultură I</t>
  </si>
  <si>
    <t>Arhitectură peisageră</t>
  </si>
  <si>
    <t>Henning Imola</t>
  </si>
  <si>
    <t>Drept și legislație</t>
  </si>
  <si>
    <t>Sztranyiczki Szilárd</t>
  </si>
  <si>
    <t xml:space="preserve">Drept și legislație </t>
  </si>
  <si>
    <t>Asist.</t>
  </si>
  <si>
    <t>suplinitor</t>
  </si>
  <si>
    <t>Csorba Artúr</t>
  </si>
  <si>
    <t>Dăunătorii culturilor horticole - diagnoze</t>
  </si>
  <si>
    <t>vacant (Putnoky-Csicsó Barna)</t>
  </si>
  <si>
    <t>Entomologie</t>
  </si>
  <si>
    <t>Fitopatologie</t>
  </si>
  <si>
    <t xml:space="preserve">Practică de specialitate </t>
  </si>
  <si>
    <t>III, G1</t>
  </si>
  <si>
    <t>vacant (Lihat Ildikó)</t>
  </si>
  <si>
    <t>Practică de specialitate (parțial)</t>
  </si>
  <si>
    <t>Lihat Ildikó</t>
  </si>
  <si>
    <t xml:space="preserve">Arhitectură peisageră </t>
  </si>
  <si>
    <t>Kovács Lóránt</t>
  </si>
  <si>
    <t>Reprezentări peisagistice</t>
  </si>
  <si>
    <t>vacant (ore răzlețe)</t>
  </si>
  <si>
    <t>I SG1</t>
  </si>
  <si>
    <t>Fiziologia plantelor (parțial)</t>
  </si>
  <si>
    <t xml:space="preserve">vacant </t>
  </si>
  <si>
    <t>Tófalvi Melinda</t>
  </si>
  <si>
    <t>Chimie anorganică și organică</t>
  </si>
  <si>
    <t xml:space="preserve">Chimie anorganică și organică </t>
  </si>
  <si>
    <t>Bazele horticulturii</t>
  </si>
  <si>
    <t>Iakab Martin</t>
  </si>
  <si>
    <t>Köllő Miklós</t>
  </si>
  <si>
    <t>IV, SG2</t>
  </si>
  <si>
    <t>!!!!! Tantervben nincs szinkron a tájép és a kertész kö9</t>
  </si>
  <si>
    <t>!!!!! Tantervben nincs szinkron a tájép és a kertész kö10</t>
  </si>
  <si>
    <t>II SG1</t>
  </si>
  <si>
    <t>Istoria grădinilor și peisajului</t>
  </si>
  <si>
    <t>IV SG2</t>
  </si>
  <si>
    <t>Tehnică experimentală și metode statistice în protecția plantelor</t>
  </si>
  <si>
    <t>Desen și reprezentări grafice (parțial)</t>
  </si>
  <si>
    <t>Geometrie descriptivă şi perspectivă (parțial)</t>
  </si>
  <si>
    <t>Asist</t>
  </si>
  <si>
    <t>Apa în oraș</t>
  </si>
  <si>
    <t>Benedek Klára/ Jakab Martin</t>
  </si>
  <si>
    <t>Molnár Katalin</t>
  </si>
  <si>
    <t>act eval. si notare</t>
  </si>
  <si>
    <t>Practică de domeniu II (parțial)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</si>
</sst>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color rgb="FF000000"/>
      <name val="Arial"/>
      <charset val="134"/>
      <scheme val="minor"/>
    </font>
    <font>
      <b/>
      <sz val="12"/>
      <color rgb="FF000000"/>
      <name val="Times New Roman"/>
      <family val="1"/>
    </font>
    <font>
      <sz val="10"/>
      <name val="Arial"/>
      <family val="2"/>
      <scheme val="minor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rgb="FF820000"/>
      <name val="Times New Roman"/>
      <family val="1"/>
    </font>
    <font>
      <sz val="10"/>
      <name val="Times New Roman"/>
      <family val="1"/>
    </font>
    <font>
      <sz val="10"/>
      <color rgb="FFC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9"/>
      <color rgb="FF000000"/>
      <name val="Times New Roman"/>
      <family val="1"/>
    </font>
    <font>
      <sz val="10"/>
      <color theme="1"/>
      <name val="Arial"/>
      <family val="2"/>
    </font>
    <font>
      <sz val="10"/>
      <color rgb="FFFF0000"/>
      <name val="Times New Roman"/>
      <family val="1"/>
    </font>
    <font>
      <sz val="10"/>
      <color rgb="FFE473E6"/>
      <name val="Times New Roman"/>
      <family val="1"/>
    </font>
    <font>
      <sz val="11"/>
      <color theme="1"/>
      <name val="Calibri"/>
      <family val="2"/>
    </font>
    <font>
      <sz val="11"/>
      <name val="Times New Roman"/>
      <family val="1"/>
    </font>
    <font>
      <b/>
      <sz val="9"/>
      <color rgb="FF820000"/>
      <name val="Times New Roman"/>
      <family val="1"/>
    </font>
    <font>
      <sz val="10"/>
      <color rgb="FF820000"/>
      <name val="Times New Roman"/>
      <family val="1"/>
    </font>
    <font>
      <sz val="10"/>
      <color rgb="FF000000"/>
      <name val="Calibri"/>
      <family val="2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rgb="FFFFCC00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rgb="FFCCFFFF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indexed="64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auto="1"/>
      </bottom>
      <diagonal/>
    </border>
    <border>
      <left style="thin">
        <color rgb="FF000000"/>
      </left>
      <right/>
      <top style="thin">
        <color indexed="64"/>
      </top>
      <bottom style="medium">
        <color auto="1"/>
      </bottom>
      <diagonal/>
    </border>
    <border>
      <left/>
      <right style="thin">
        <color rgb="FF000000"/>
      </right>
      <top style="thin">
        <color indexed="64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62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2" fontId="5" fillId="5" borderId="40" xfId="0" applyNumberFormat="1" applyFont="1" applyFill="1" applyBorder="1" applyAlignment="1">
      <alignment horizontal="center" vertical="center" wrapText="1"/>
    </xf>
    <xf numFmtId="2" fontId="12" fillId="5" borderId="41" xfId="0" applyNumberFormat="1" applyFont="1" applyFill="1" applyBorder="1" applyAlignment="1">
      <alignment horizontal="center" vertical="center" wrapText="1"/>
    </xf>
    <xf numFmtId="2" fontId="12" fillId="5" borderId="16" xfId="0" applyNumberFormat="1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center" vertical="center" wrapText="1"/>
    </xf>
    <xf numFmtId="2" fontId="12" fillId="5" borderId="42" xfId="0" applyNumberFormat="1" applyFont="1" applyFill="1" applyBorder="1" applyAlignment="1">
      <alignment horizontal="center" vertical="center" wrapText="1"/>
    </xf>
    <xf numFmtId="2" fontId="5" fillId="5" borderId="43" xfId="0" applyNumberFormat="1" applyFont="1" applyFill="1" applyBorder="1" applyAlignment="1">
      <alignment horizontal="center" vertical="center" wrapText="1"/>
    </xf>
    <xf numFmtId="2" fontId="5" fillId="5" borderId="44" xfId="0" applyNumberFormat="1" applyFont="1" applyFill="1" applyBorder="1" applyAlignment="1">
      <alignment horizontal="center" vertical="center" wrapText="1"/>
    </xf>
    <xf numFmtId="2" fontId="5" fillId="5" borderId="18" xfId="0" applyNumberFormat="1" applyFont="1" applyFill="1" applyBorder="1" applyAlignment="1">
      <alignment horizontal="center" vertical="center" wrapText="1"/>
    </xf>
    <xf numFmtId="2" fontId="5" fillId="5" borderId="19" xfId="0" applyNumberFormat="1" applyFont="1" applyFill="1" applyBorder="1" applyAlignment="1">
      <alignment horizontal="center" vertical="center" wrapText="1"/>
    </xf>
    <xf numFmtId="2" fontId="5" fillId="5" borderId="45" xfId="0" applyNumberFormat="1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2" fontId="5" fillId="0" borderId="44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26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2" fontId="5" fillId="0" borderId="54" xfId="0" applyNumberFormat="1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15" fillId="0" borderId="0" xfId="0" applyFont="1"/>
    <xf numFmtId="0" fontId="10" fillId="0" borderId="0" xfId="0" applyFont="1" applyAlignment="1">
      <alignment wrapText="1"/>
    </xf>
    <xf numFmtId="0" fontId="16" fillId="0" borderId="0" xfId="0" applyFont="1"/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/>
    </xf>
    <xf numFmtId="0" fontId="7" fillId="0" borderId="6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2" fontId="12" fillId="5" borderId="66" xfId="0" applyNumberFormat="1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2" fontId="5" fillId="5" borderId="65" xfId="0" applyNumberFormat="1" applyFont="1" applyFill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9" fillId="0" borderId="6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1" fillId="7" borderId="65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8" fillId="0" borderId="68" xfId="0" applyFont="1" applyBorder="1"/>
    <xf numFmtId="0" fontId="7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7" fillId="0" borderId="65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1" fillId="7" borderId="7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7" borderId="76" xfId="0" applyFont="1" applyFill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65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9" fillId="0" borderId="77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2" borderId="81" xfId="0" applyFont="1" applyFill="1" applyBorder="1" applyAlignment="1">
      <alignment horizontal="center" vertical="center" wrapText="1"/>
    </xf>
    <xf numFmtId="2" fontId="4" fillId="0" borderId="82" xfId="0" applyNumberFormat="1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7" fillId="2" borderId="84" xfId="0" applyFont="1" applyFill="1" applyBorder="1" applyAlignment="1">
      <alignment horizontal="center" vertical="center" wrapText="1"/>
    </xf>
    <xf numFmtId="2" fontId="5" fillId="0" borderId="72" xfId="0" applyNumberFormat="1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2" fontId="5" fillId="5" borderId="54" xfId="0" applyNumberFormat="1" applyFont="1" applyFill="1" applyBorder="1" applyAlignment="1">
      <alignment horizontal="center" vertical="center" wrapText="1"/>
    </xf>
    <xf numFmtId="2" fontId="4" fillId="0" borderId="86" xfId="0" applyNumberFormat="1" applyFont="1" applyBorder="1" applyAlignment="1">
      <alignment horizontal="center" vertical="center" wrapText="1"/>
    </xf>
    <xf numFmtId="2" fontId="5" fillId="0" borderId="65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2" fontId="5" fillId="0" borderId="88" xfId="0" applyNumberFormat="1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center" vertical="center"/>
    </xf>
    <xf numFmtId="0" fontId="19" fillId="0" borderId="65" xfId="0" applyFont="1" applyBorder="1" applyAlignment="1">
      <alignment horizontal="left" vertical="center" wrapText="1"/>
    </xf>
    <xf numFmtId="0" fontId="9" fillId="0" borderId="6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2" fontId="4" fillId="5" borderId="65" xfId="0" applyNumberFormat="1" applyFont="1" applyFill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20" fillId="0" borderId="65" xfId="0" applyFont="1" applyBorder="1" applyAlignment="1">
      <alignment vertical="center" wrapText="1"/>
    </xf>
    <xf numFmtId="0" fontId="7" fillId="0" borderId="92" xfId="0" applyFont="1" applyBorder="1" applyAlignment="1">
      <alignment horizontal="center" vertical="center" wrapText="1"/>
    </xf>
    <xf numFmtId="0" fontId="21" fillId="0" borderId="0" xfId="0" applyFont="1"/>
    <xf numFmtId="0" fontId="7" fillId="0" borderId="9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2" fontId="12" fillId="5" borderId="40" xfId="0" applyNumberFormat="1" applyFont="1" applyFill="1" applyBorder="1" applyAlignment="1">
      <alignment horizontal="center" vertical="center" wrapText="1"/>
    </xf>
    <xf numFmtId="2" fontId="5" fillId="5" borderId="86" xfId="0" applyNumberFormat="1" applyFont="1" applyFill="1" applyBorder="1" applyAlignment="1">
      <alignment horizontal="center" vertical="center" wrapText="1"/>
    </xf>
    <xf numFmtId="2" fontId="5" fillId="0" borderId="86" xfId="0" applyNumberFormat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 wrapText="1"/>
    </xf>
    <xf numFmtId="2" fontId="5" fillId="0" borderId="96" xfId="0" applyNumberFormat="1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2" fontId="23" fillId="5" borderId="17" xfId="0" applyNumberFormat="1" applyFont="1" applyFill="1" applyBorder="1" applyAlignment="1">
      <alignment horizontal="center" vertical="center" wrapText="1"/>
    </xf>
    <xf numFmtId="0" fontId="7" fillId="0" borderId="68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 wrapText="1"/>
    </xf>
    <xf numFmtId="0" fontId="7" fillId="0" borderId="102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0" borderId="65" xfId="0" applyFont="1" applyBorder="1" applyAlignment="1">
      <alignment vertical="center" wrapText="1"/>
    </xf>
    <xf numFmtId="0" fontId="19" fillId="0" borderId="65" xfId="0" applyFont="1" applyBorder="1" applyAlignment="1">
      <alignment horizontal="center" vertical="center" wrapText="1"/>
    </xf>
    <xf numFmtId="0" fontId="7" fillId="0" borderId="103" xfId="0" applyFont="1" applyBorder="1" applyAlignment="1">
      <alignment vertical="center" wrapText="1"/>
    </xf>
    <xf numFmtId="0" fontId="7" fillId="0" borderId="79" xfId="0" applyFont="1" applyBorder="1" applyAlignment="1">
      <alignment vertical="center" wrapText="1"/>
    </xf>
    <xf numFmtId="0" fontId="7" fillId="0" borderId="110" xfId="0" applyFont="1" applyBorder="1" applyAlignment="1">
      <alignment horizontal="center" vertical="center" wrapText="1"/>
    </xf>
    <xf numFmtId="0" fontId="7" fillId="5" borderId="11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2" fontId="24" fillId="5" borderId="41" xfId="0" applyNumberFormat="1" applyFont="1" applyFill="1" applyBorder="1" applyAlignment="1">
      <alignment horizontal="center" vertical="center" wrapText="1"/>
    </xf>
    <xf numFmtId="2" fontId="24" fillId="5" borderId="16" xfId="0" applyNumberFormat="1" applyFont="1" applyFill="1" applyBorder="1" applyAlignment="1">
      <alignment horizontal="center" vertical="center" wrapText="1"/>
    </xf>
    <xf numFmtId="2" fontId="24" fillId="5" borderId="17" xfId="0" applyNumberFormat="1" applyFont="1" applyFill="1" applyBorder="1" applyAlignment="1">
      <alignment horizontal="center" vertical="center" wrapText="1"/>
    </xf>
    <xf numFmtId="2" fontId="24" fillId="5" borderId="42" xfId="0" applyNumberFormat="1" applyFont="1" applyFill="1" applyBorder="1" applyAlignment="1">
      <alignment horizontal="center" vertical="center" wrapText="1"/>
    </xf>
    <xf numFmtId="2" fontId="7" fillId="5" borderId="44" xfId="0" applyNumberFormat="1" applyFont="1" applyFill="1" applyBorder="1" applyAlignment="1">
      <alignment horizontal="center" vertical="center" wrapText="1"/>
    </xf>
    <xf numFmtId="2" fontId="7" fillId="5" borderId="18" xfId="0" applyNumberFormat="1" applyFont="1" applyFill="1" applyBorder="1" applyAlignment="1">
      <alignment horizontal="center" vertical="center" wrapText="1"/>
    </xf>
    <xf numFmtId="2" fontId="7" fillId="5" borderId="19" xfId="0" applyNumberFormat="1" applyFont="1" applyFill="1" applyBorder="1" applyAlignment="1">
      <alignment horizontal="center" vertical="center" wrapText="1"/>
    </xf>
    <xf numFmtId="2" fontId="7" fillId="5" borderId="45" xfId="0" applyNumberFormat="1" applyFont="1" applyFill="1" applyBorder="1" applyAlignment="1">
      <alignment horizontal="center" vertical="center" wrapText="1"/>
    </xf>
    <xf numFmtId="2" fontId="4" fillId="5" borderId="40" xfId="0" applyNumberFormat="1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7" fillId="0" borderId="116" xfId="0" applyFont="1" applyBorder="1" applyAlignment="1">
      <alignment horizontal="center" vertical="center" wrapText="1"/>
    </xf>
    <xf numFmtId="2" fontId="12" fillId="5" borderId="97" xfId="0" applyNumberFormat="1" applyFont="1" applyFill="1" applyBorder="1" applyAlignment="1">
      <alignment horizontal="center" vertical="center" wrapText="1"/>
    </xf>
    <xf numFmtId="2" fontId="12" fillId="5" borderId="114" xfId="0" applyNumberFormat="1" applyFont="1" applyFill="1" applyBorder="1" applyAlignment="1">
      <alignment horizontal="center" vertical="center" wrapText="1"/>
    </xf>
    <xf numFmtId="2" fontId="12" fillId="5" borderId="112" xfId="0" applyNumberFormat="1" applyFont="1" applyFill="1" applyBorder="1" applyAlignment="1">
      <alignment horizontal="center" vertical="center" wrapText="1"/>
    </xf>
    <xf numFmtId="2" fontId="12" fillId="5" borderId="117" xfId="0" applyNumberFormat="1" applyFont="1" applyFill="1" applyBorder="1" applyAlignment="1">
      <alignment horizontal="center" vertical="center" wrapText="1"/>
    </xf>
    <xf numFmtId="2" fontId="5" fillId="5" borderId="49" xfId="0" applyNumberFormat="1" applyFont="1" applyFill="1" applyBorder="1" applyAlignment="1">
      <alignment horizontal="center" vertical="center" wrapText="1"/>
    </xf>
    <xf numFmtId="2" fontId="5" fillId="5" borderId="22" xfId="0" applyNumberFormat="1" applyFont="1" applyFill="1" applyBorder="1" applyAlignment="1">
      <alignment horizontal="center" vertical="center" wrapText="1"/>
    </xf>
    <xf numFmtId="2" fontId="5" fillId="5" borderId="23" xfId="0" applyNumberFormat="1" applyFont="1" applyFill="1" applyBorder="1" applyAlignment="1">
      <alignment horizontal="center" vertical="center" wrapText="1"/>
    </xf>
    <xf numFmtId="2" fontId="24" fillId="5" borderId="66" xfId="0" applyNumberFormat="1" applyFont="1" applyFill="1" applyBorder="1" applyAlignment="1">
      <alignment horizontal="center" vertical="center" wrapText="1"/>
    </xf>
    <xf numFmtId="2" fontId="7" fillId="5" borderId="65" xfId="0" applyNumberFormat="1" applyFont="1" applyFill="1" applyBorder="1" applyAlignment="1">
      <alignment horizontal="center" vertical="center" wrapText="1"/>
    </xf>
    <xf numFmtId="0" fontId="7" fillId="0" borderId="65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18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18" fillId="0" borderId="119" xfId="0" applyFont="1" applyBorder="1"/>
    <xf numFmtId="0" fontId="7" fillId="0" borderId="70" xfId="0" applyFont="1" applyBorder="1" applyAlignment="1">
      <alignment vertical="center" wrapText="1"/>
    </xf>
    <xf numFmtId="0" fontId="7" fillId="0" borderId="51" xfId="0" applyFont="1" applyBorder="1" applyAlignment="1">
      <alignment horizontal="center" vertical="center" wrapText="1"/>
    </xf>
    <xf numFmtId="0" fontId="16" fillId="2" borderId="0" xfId="0" applyFont="1" applyFill="1"/>
    <xf numFmtId="0" fontId="7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03" xfId="0" applyFont="1" applyBorder="1" applyAlignment="1">
      <alignment horizontal="left" vertical="center" wrapText="1"/>
    </xf>
    <xf numFmtId="0" fontId="7" fillId="0" borderId="84" xfId="0" applyFont="1" applyBorder="1" applyAlignment="1">
      <alignment horizontal="center" vertical="center" wrapText="1"/>
    </xf>
    <xf numFmtId="0" fontId="11" fillId="7" borderId="103" xfId="0" applyFont="1" applyFill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2" fontId="5" fillId="0" borderId="82" xfId="0" applyNumberFormat="1" applyFont="1" applyBorder="1" applyAlignment="1">
      <alignment horizontal="center" vertical="center" wrapText="1"/>
    </xf>
    <xf numFmtId="2" fontId="5" fillId="0" borderId="24" xfId="0" applyNumberFormat="1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7" fillId="0" borderId="123" xfId="0" applyFont="1" applyBorder="1" applyAlignment="1">
      <alignment horizontal="center" vertical="center" wrapText="1"/>
    </xf>
    <xf numFmtId="0" fontId="7" fillId="0" borderId="124" xfId="0" applyFont="1" applyBorder="1" applyAlignment="1">
      <alignment horizontal="center" vertical="center" wrapText="1"/>
    </xf>
    <xf numFmtId="0" fontId="7" fillId="0" borderId="125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0" fontId="11" fillId="7" borderId="118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23" xfId="0" applyBorder="1"/>
    <xf numFmtId="0" fontId="7" fillId="0" borderId="115" xfId="0" applyFont="1" applyBorder="1" applyAlignment="1">
      <alignment horizontal="center" vertical="center" wrapText="1"/>
    </xf>
    <xf numFmtId="2" fontId="5" fillId="0" borderId="121" xfId="0" applyNumberFormat="1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 wrapText="1"/>
    </xf>
    <xf numFmtId="0" fontId="9" fillId="0" borderId="125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2" fontId="4" fillId="0" borderId="72" xfId="0" applyNumberFormat="1" applyFont="1" applyBorder="1" applyAlignment="1">
      <alignment horizontal="center" vertical="center" wrapText="1"/>
    </xf>
    <xf numFmtId="2" fontId="5" fillId="0" borderId="78" xfId="0" applyNumberFormat="1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6" fillId="0" borderId="131" xfId="0" applyFont="1" applyBorder="1" applyAlignment="1">
      <alignment horizontal="left" vertical="center" wrapText="1"/>
    </xf>
    <xf numFmtId="0" fontId="7" fillId="0" borderId="132" xfId="0" applyFont="1" applyBorder="1" applyAlignment="1">
      <alignment horizontal="center" vertical="center" wrapText="1"/>
    </xf>
    <xf numFmtId="2" fontId="5" fillId="0" borderId="131" xfId="0" applyNumberFormat="1" applyFont="1" applyBorder="1" applyAlignment="1">
      <alignment horizontal="center" vertical="center" wrapText="1"/>
    </xf>
    <xf numFmtId="0" fontId="7" fillId="0" borderId="133" xfId="0" applyFont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 wrapText="1"/>
    </xf>
    <xf numFmtId="0" fontId="9" fillId="2" borderId="124" xfId="0" applyFont="1" applyFill="1" applyBorder="1" applyAlignment="1">
      <alignment horizontal="center" vertical="center" wrapText="1"/>
    </xf>
    <xf numFmtId="0" fontId="9" fillId="0" borderId="134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 vertical="center" wrapText="1"/>
    </xf>
    <xf numFmtId="2" fontId="4" fillId="0" borderId="78" xfId="0" applyNumberFormat="1" applyFont="1" applyBorder="1" applyAlignment="1">
      <alignment horizontal="center" vertical="center" wrapText="1"/>
    </xf>
    <xf numFmtId="2" fontId="5" fillId="0" borderId="122" xfId="0" applyNumberFormat="1" applyFont="1" applyBorder="1" applyAlignment="1">
      <alignment horizontal="center" vertical="center" wrapText="1"/>
    </xf>
    <xf numFmtId="0" fontId="13" fillId="0" borderId="125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2" fontId="5" fillId="0" borderId="93" xfId="0" applyNumberFormat="1" applyFont="1" applyBorder="1" applyAlignment="1">
      <alignment horizontal="center" vertical="center" wrapText="1"/>
    </xf>
    <xf numFmtId="0" fontId="7" fillId="0" borderId="130" xfId="0" applyFont="1" applyBorder="1" applyAlignment="1">
      <alignment horizontal="center" vertical="center" wrapText="1"/>
    </xf>
    <xf numFmtId="0" fontId="0" fillId="0" borderId="0" xfId="0"/>
    <xf numFmtId="0" fontId="11" fillId="7" borderId="135" xfId="0" applyFont="1" applyFill="1" applyBorder="1" applyAlignment="1">
      <alignment horizontal="center" vertical="center" wrapText="1"/>
    </xf>
    <xf numFmtId="2" fontId="12" fillId="5" borderId="79" xfId="0" applyNumberFormat="1" applyFont="1" applyFill="1" applyBorder="1" applyAlignment="1">
      <alignment horizontal="center" vertical="center" wrapText="1"/>
    </xf>
    <xf numFmtId="0" fontId="7" fillId="5" borderId="79" xfId="0" applyFont="1" applyFill="1" applyBorder="1" applyAlignment="1">
      <alignment horizontal="center" vertical="center" wrapText="1"/>
    </xf>
    <xf numFmtId="2" fontId="5" fillId="5" borderId="84" xfId="0" applyNumberFormat="1" applyFont="1" applyFill="1" applyBorder="1" applyAlignment="1">
      <alignment horizontal="center" vertical="center" wrapText="1"/>
    </xf>
    <xf numFmtId="2" fontId="12" fillId="5" borderId="72" xfId="0" applyNumberFormat="1" applyFont="1" applyFill="1" applyBorder="1" applyAlignment="1">
      <alignment horizontal="center" vertical="center" wrapText="1"/>
    </xf>
    <xf numFmtId="2" fontId="12" fillId="5" borderId="78" xfId="0" applyNumberFormat="1" applyFont="1" applyFill="1" applyBorder="1" applyAlignment="1">
      <alignment horizontal="center" vertical="center" wrapText="1"/>
    </xf>
    <xf numFmtId="2" fontId="12" fillId="5" borderId="85" xfId="0" applyNumberFormat="1" applyFont="1" applyFill="1" applyBorder="1" applyAlignment="1">
      <alignment horizontal="center" vertical="center" wrapText="1"/>
    </xf>
    <xf numFmtId="2" fontId="12" fillId="5" borderId="103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11" fillId="7" borderId="43" xfId="0" applyFont="1" applyFill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0" fillId="0" borderId="71" xfId="0" applyBorder="1"/>
    <xf numFmtId="0" fontId="7" fillId="0" borderId="136" xfId="0" applyFont="1" applyBorder="1" applyAlignment="1">
      <alignment horizontal="center" vertical="center" wrapText="1"/>
    </xf>
    <xf numFmtId="2" fontId="5" fillId="5" borderId="20" xfId="0" applyNumberFormat="1" applyFont="1" applyFill="1" applyBorder="1" applyAlignment="1">
      <alignment horizontal="center" vertical="center" wrapText="1"/>
    </xf>
    <xf numFmtId="2" fontId="5" fillId="5" borderId="21" xfId="0" applyNumberFormat="1" applyFont="1" applyFill="1" applyBorder="1" applyAlignment="1">
      <alignment horizontal="center" vertical="center" wrapText="1"/>
    </xf>
    <xf numFmtId="2" fontId="5" fillId="5" borderId="55" xfId="0" applyNumberFormat="1" applyFont="1" applyFill="1" applyBorder="1" applyAlignment="1">
      <alignment horizontal="center" vertical="center" wrapText="1"/>
    </xf>
    <xf numFmtId="0" fontId="15" fillId="0" borderId="23" xfId="0" applyFont="1" applyBorder="1"/>
    <xf numFmtId="0" fontId="7" fillId="5" borderId="21" xfId="0" applyFont="1" applyFill="1" applyBorder="1" applyAlignment="1">
      <alignment horizontal="center" vertical="center" wrapText="1"/>
    </xf>
    <xf numFmtId="2" fontId="5" fillId="5" borderId="47" xfId="0" applyNumberFormat="1" applyFont="1" applyFill="1" applyBorder="1" applyAlignment="1">
      <alignment horizontal="center" vertical="center" wrapText="1"/>
    </xf>
    <xf numFmtId="2" fontId="5" fillId="5" borderId="96" xfId="0" applyNumberFormat="1" applyFont="1" applyFill="1" applyBorder="1" applyAlignment="1">
      <alignment horizontal="center" vertical="center" wrapText="1"/>
    </xf>
    <xf numFmtId="2" fontId="5" fillId="5" borderId="70" xfId="0" applyNumberFormat="1" applyFont="1" applyFill="1" applyBorder="1" applyAlignment="1">
      <alignment horizontal="center" vertical="center" wrapText="1"/>
    </xf>
    <xf numFmtId="0" fontId="11" fillId="7" borderId="70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5" borderId="40" xfId="0" applyNumberFormat="1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7" fillId="0" borderId="138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 wrapText="1"/>
    </xf>
    <xf numFmtId="2" fontId="7" fillId="5" borderId="84" xfId="0" applyNumberFormat="1" applyFont="1" applyFill="1" applyBorder="1" applyAlignment="1">
      <alignment horizontal="center" vertical="center" wrapText="1"/>
    </xf>
    <xf numFmtId="2" fontId="12" fillId="5" borderId="84" xfId="0" applyNumberFormat="1" applyFont="1" applyFill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25" fillId="0" borderId="43" xfId="0" applyFont="1" applyBorder="1"/>
    <xf numFmtId="2" fontId="7" fillId="5" borderId="113" xfId="0" applyNumberFormat="1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0" fillId="0" borderId="48" xfId="0" applyBorder="1"/>
    <xf numFmtId="0" fontId="7" fillId="5" borderId="40" xfId="0" applyFont="1" applyFill="1" applyBorder="1" applyAlignment="1">
      <alignment horizontal="center" vertical="center" wrapText="1"/>
    </xf>
    <xf numFmtId="0" fontId="9" fillId="0" borderId="124" xfId="0" applyFont="1" applyBorder="1" applyAlignment="1">
      <alignment horizontal="center" vertical="center" wrapText="1"/>
    </xf>
    <xf numFmtId="0" fontId="7" fillId="0" borderId="140" xfId="0" applyFont="1" applyBorder="1" applyAlignment="1">
      <alignment horizontal="center" vertical="center" wrapText="1"/>
    </xf>
    <xf numFmtId="0" fontId="9" fillId="0" borderId="102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7" fillId="0" borderId="141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/>
    <xf numFmtId="0" fontId="7" fillId="0" borderId="9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8" fillId="0" borderId="5" xfId="0" applyFont="1" applyBorder="1"/>
    <xf numFmtId="0" fontId="7" fillId="0" borderId="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96" xfId="0" applyFont="1" applyBorder="1"/>
    <xf numFmtId="0" fontId="25" fillId="0" borderId="5" xfId="0" applyFont="1" applyBorder="1"/>
    <xf numFmtId="0" fontId="9" fillId="0" borderId="5" xfId="0" applyFont="1" applyBorder="1" applyAlignment="1">
      <alignment wrapText="1"/>
    </xf>
    <xf numFmtId="0" fontId="13" fillId="0" borderId="43" xfId="0" applyFont="1" applyBorder="1" applyAlignment="1">
      <alignment horizontal="center" vertical="center" wrapText="1"/>
    </xf>
    <xf numFmtId="2" fontId="24" fillId="5" borderId="40" xfId="0" applyNumberFormat="1" applyFont="1" applyFill="1" applyBorder="1" applyAlignment="1">
      <alignment horizontal="center" vertical="center" wrapText="1"/>
    </xf>
    <xf numFmtId="2" fontId="7" fillId="5" borderId="43" xfId="0" applyNumberFormat="1" applyFont="1" applyFill="1" applyBorder="1" applyAlignment="1">
      <alignment horizontal="center" vertical="center" wrapText="1"/>
    </xf>
    <xf numFmtId="2" fontId="7" fillId="0" borderId="43" xfId="0" applyNumberFormat="1" applyFont="1" applyBorder="1" applyAlignment="1">
      <alignment horizontal="center" vertical="center" wrapText="1"/>
    </xf>
    <xf numFmtId="2" fontId="12" fillId="5" borderId="113" xfId="0" applyNumberFormat="1" applyFont="1" applyFill="1" applyBorder="1" applyAlignment="1">
      <alignment horizontal="center" vertical="center" wrapText="1"/>
    </xf>
    <xf numFmtId="2" fontId="5" fillId="5" borderId="48" xfId="0" applyNumberFormat="1" applyFont="1" applyFill="1" applyBorder="1" applyAlignment="1">
      <alignment horizontal="center" vertical="center" wrapText="1"/>
    </xf>
    <xf numFmtId="2" fontId="12" fillId="5" borderId="3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3" xfId="0" applyBorder="1"/>
    <xf numFmtId="0" fontId="11" fillId="7" borderId="71" xfId="0" applyFont="1" applyFill="1" applyBorder="1" applyAlignment="1">
      <alignment horizontal="center" vertical="center" wrapText="1"/>
    </xf>
    <xf numFmtId="2" fontId="12" fillId="5" borderId="111" xfId="0" applyNumberFormat="1" applyFont="1" applyFill="1" applyBorder="1" applyAlignment="1">
      <alignment horizontal="center" vertical="center" wrapText="1"/>
    </xf>
    <xf numFmtId="2" fontId="5" fillId="5" borderId="71" xfId="0" applyNumberFormat="1" applyFont="1" applyFill="1" applyBorder="1" applyAlignment="1">
      <alignment horizontal="center" vertical="center" wrapText="1"/>
    </xf>
    <xf numFmtId="2" fontId="12" fillId="5" borderId="32" xfId="0" applyNumberFormat="1" applyFont="1" applyFill="1" applyBorder="1" applyAlignment="1">
      <alignment horizontal="center" vertical="center" wrapText="1"/>
    </xf>
    <xf numFmtId="0" fontId="15" fillId="0" borderId="49" xfId="0" applyFont="1" applyBorder="1"/>
    <xf numFmtId="2" fontId="4" fillId="0" borderId="22" xfId="0" applyNumberFormat="1" applyFont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2" fontId="5" fillId="5" borderId="113" xfId="0" applyNumberFormat="1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2" fontId="5" fillId="0" borderId="35" xfId="0" applyNumberFormat="1" applyFont="1" applyBorder="1" applyAlignment="1">
      <alignment horizontal="center" vertical="center" wrapText="1"/>
    </xf>
    <xf numFmtId="2" fontId="5" fillId="0" borderId="70" xfId="0" applyNumberFormat="1" applyFont="1" applyBorder="1" applyAlignment="1">
      <alignment horizontal="center" vertical="center" wrapText="1"/>
    </xf>
    <xf numFmtId="2" fontId="5" fillId="0" borderId="76" xfId="0" applyNumberFormat="1" applyFont="1" applyBorder="1" applyAlignment="1">
      <alignment horizontal="center" vertical="center" wrapText="1"/>
    </xf>
    <xf numFmtId="2" fontId="4" fillId="0" borderId="65" xfId="0" applyNumberFormat="1" applyFont="1" applyBorder="1" applyAlignment="1">
      <alignment horizontal="center" vertical="center" wrapText="1"/>
    </xf>
    <xf numFmtId="2" fontId="5" fillId="0" borderId="71" xfId="0" applyNumberFormat="1" applyFont="1" applyBorder="1" applyAlignment="1">
      <alignment horizontal="center" vertical="center" wrapText="1"/>
    </xf>
    <xf numFmtId="2" fontId="5" fillId="0" borderId="130" xfId="0" applyNumberFormat="1" applyFont="1" applyBorder="1" applyAlignment="1">
      <alignment horizontal="center" vertical="center" wrapText="1"/>
    </xf>
    <xf numFmtId="2" fontId="5" fillId="0" borderId="103" xfId="0" applyNumberFormat="1" applyFont="1" applyBorder="1" applyAlignment="1">
      <alignment horizontal="center" vertical="center" wrapText="1"/>
    </xf>
    <xf numFmtId="2" fontId="4" fillId="0" borderId="71" xfId="0" applyNumberFormat="1" applyFont="1" applyBorder="1" applyAlignment="1">
      <alignment horizontal="center" vertical="center" wrapText="1"/>
    </xf>
    <xf numFmtId="2" fontId="5" fillId="0" borderId="90" xfId="0" applyNumberFormat="1" applyFont="1" applyBorder="1" applyAlignment="1">
      <alignment horizontal="center" vertical="center" wrapText="1"/>
    </xf>
    <xf numFmtId="2" fontId="4" fillId="0" borderId="35" xfId="0" applyNumberFormat="1" applyFont="1" applyBorder="1" applyAlignment="1">
      <alignment horizontal="center" vertical="center" wrapText="1"/>
    </xf>
    <xf numFmtId="2" fontId="4" fillId="0" borderId="134" xfId="0" applyNumberFormat="1" applyFont="1" applyBorder="1" applyAlignment="1">
      <alignment horizontal="center" vertical="center" wrapText="1"/>
    </xf>
    <xf numFmtId="2" fontId="5" fillId="0" borderId="134" xfId="0" applyNumberFormat="1" applyFont="1" applyBorder="1" applyAlignment="1">
      <alignment horizontal="center" vertical="center" wrapText="1"/>
    </xf>
    <xf numFmtId="2" fontId="4" fillId="0" borderId="103" xfId="0" applyNumberFormat="1" applyFont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 wrapText="1"/>
    </xf>
    <xf numFmtId="0" fontId="7" fillId="5" borderId="103" xfId="0" applyFont="1" applyFill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5" borderId="70" xfId="0" applyFont="1" applyFill="1" applyBorder="1" applyAlignment="1">
      <alignment horizontal="center" vertical="center" wrapText="1"/>
    </xf>
    <xf numFmtId="0" fontId="7" fillId="5" borderId="111" xfId="0" applyFont="1" applyFill="1" applyBorder="1" applyAlignment="1">
      <alignment horizontal="center" vertical="center" wrapText="1"/>
    </xf>
    <xf numFmtId="0" fontId="7" fillId="5" borderId="71" xfId="0" applyFont="1" applyFill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left" vertical="center" wrapText="1"/>
    </xf>
    <xf numFmtId="0" fontId="6" fillId="4" borderId="44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2" borderId="54" xfId="0" applyFont="1" applyFill="1" applyBorder="1" applyAlignment="1">
      <alignment horizontal="left" vertical="center" wrapText="1"/>
    </xf>
    <xf numFmtId="0" fontId="6" fillId="2" borderId="82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6" borderId="41" xfId="0" applyFont="1" applyFill="1" applyBorder="1" applyAlignment="1">
      <alignment horizontal="left" vertical="center" wrapText="1"/>
    </xf>
    <xf numFmtId="0" fontId="6" fillId="8" borderId="82" xfId="0" applyFont="1" applyFill="1" applyBorder="1" applyAlignment="1">
      <alignment horizontal="left" vertical="center" wrapText="1"/>
    </xf>
    <xf numFmtId="0" fontId="6" fillId="8" borderId="44" xfId="0" applyFont="1" applyFill="1" applyBorder="1" applyAlignment="1">
      <alignment horizontal="left" vertical="center" wrapText="1"/>
    </xf>
    <xf numFmtId="0" fontId="6" fillId="8" borderId="72" xfId="0" applyFont="1" applyFill="1" applyBorder="1" applyAlignment="1">
      <alignment horizontal="left" vertical="center" wrapText="1"/>
    </xf>
    <xf numFmtId="0" fontId="6" fillId="8" borderId="44" xfId="0" applyFont="1" applyFill="1" applyBorder="1" applyAlignment="1">
      <alignment horizontal="left" vertical="center"/>
    </xf>
    <xf numFmtId="0" fontId="6" fillId="8" borderId="53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8" fillId="0" borderId="82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 wrapText="1"/>
    </xf>
    <xf numFmtId="0" fontId="6" fillId="0" borderId="88" xfId="0" applyFont="1" applyBorder="1" applyAlignment="1">
      <alignment horizontal="left" vertical="center" wrapText="1"/>
    </xf>
    <xf numFmtId="0" fontId="6" fillId="6" borderId="54" xfId="0" applyFont="1" applyFill="1" applyBorder="1" applyAlignment="1">
      <alignment horizontal="left" vertical="center" wrapText="1"/>
    </xf>
    <xf numFmtId="0" fontId="22" fillId="0" borderId="86" xfId="0" applyFont="1" applyBorder="1" applyAlignment="1">
      <alignment horizontal="left" vertical="center" wrapText="1"/>
    </xf>
    <xf numFmtId="0" fontId="22" fillId="0" borderId="86" xfId="0" applyFont="1" applyBorder="1" applyAlignment="1">
      <alignment horizontal="left" vertical="center"/>
    </xf>
    <xf numFmtId="0" fontId="6" fillId="0" borderId="96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/>
    </xf>
    <xf numFmtId="0" fontId="8" fillId="0" borderId="8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6" borderId="97" xfId="0" applyFont="1" applyFill="1" applyBorder="1" applyAlignment="1">
      <alignment horizontal="left" vertical="center" wrapText="1"/>
    </xf>
    <xf numFmtId="0" fontId="6" fillId="6" borderId="86" xfId="0" applyFont="1" applyFill="1" applyBorder="1" applyAlignment="1">
      <alignment horizontal="left" vertical="center" wrapText="1"/>
    </xf>
    <xf numFmtId="0" fontId="6" fillId="0" borderId="121" xfId="0" applyFont="1" applyBorder="1" applyAlignment="1">
      <alignment horizontal="left" vertical="center" wrapText="1"/>
    </xf>
    <xf numFmtId="0" fontId="8" fillId="0" borderId="72" xfId="0" applyFont="1" applyBorder="1" applyAlignment="1">
      <alignment horizontal="left" vertical="center" wrapText="1"/>
    </xf>
    <xf numFmtId="0" fontId="6" fillId="0" borderId="86" xfId="0" applyFont="1" applyFill="1" applyBorder="1" applyAlignment="1">
      <alignment horizontal="left" vertical="center" wrapText="1"/>
    </xf>
    <xf numFmtId="0" fontId="7" fillId="0" borderId="7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2" fontId="5" fillId="0" borderId="86" xfId="0" applyNumberFormat="1" applyFont="1" applyFill="1" applyBorder="1" applyAlignment="1">
      <alignment horizontal="center" vertical="center" wrapText="1"/>
    </xf>
    <xf numFmtId="2" fontId="5" fillId="0" borderId="22" xfId="0" applyNumberFormat="1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16" fillId="0" borderId="0" xfId="0" applyFont="1" applyFill="1"/>
    <xf numFmtId="0" fontId="0" fillId="0" borderId="0" xfId="0" applyFill="1"/>
    <xf numFmtId="0" fontId="7" fillId="0" borderId="21" xfId="0" applyFont="1" applyBorder="1" applyAlignment="1">
      <alignment vertical="center" wrapText="1"/>
    </xf>
    <xf numFmtId="0" fontId="7" fillId="0" borderId="71" xfId="0" applyFont="1" applyBorder="1" applyAlignment="1">
      <alignment vertical="center" wrapText="1"/>
    </xf>
    <xf numFmtId="0" fontId="7" fillId="0" borderId="71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70" xfId="0" applyFont="1" applyBorder="1" applyAlignment="1">
      <alignment vertical="center"/>
    </xf>
    <xf numFmtId="0" fontId="7" fillId="0" borderId="94" xfId="0" applyFont="1" applyBorder="1" applyAlignment="1">
      <alignment vertical="center" wrapText="1"/>
    </xf>
    <xf numFmtId="0" fontId="7" fillId="0" borderId="23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9" fillId="0" borderId="101" xfId="0" applyFont="1" applyBorder="1" applyAlignment="1">
      <alignment horizontal="center" vertical="center" wrapText="1"/>
    </xf>
    <xf numFmtId="0" fontId="0" fillId="0" borderId="9" xfId="0" applyBorder="1"/>
    <xf numFmtId="0" fontId="13" fillId="0" borderId="36" xfId="0" applyFont="1" applyBorder="1" applyAlignment="1">
      <alignment horizontal="center" vertical="center" wrapText="1"/>
    </xf>
    <xf numFmtId="0" fontId="7" fillId="0" borderId="130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2" fontId="5" fillId="0" borderId="44" xfId="0" applyNumberFormat="1" applyFont="1" applyFill="1" applyBorder="1" applyAlignment="1">
      <alignment horizontal="center" vertical="center" wrapText="1"/>
    </xf>
    <xf numFmtId="2" fontId="5" fillId="0" borderId="65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>
      <alignment horizontal="left" vertical="center"/>
    </xf>
    <xf numFmtId="0" fontId="11" fillId="0" borderId="90" xfId="0" applyFont="1" applyFill="1" applyBorder="1" applyAlignment="1">
      <alignment horizontal="center" vertical="center" wrapText="1"/>
    </xf>
    <xf numFmtId="0" fontId="7" fillId="0" borderId="91" xfId="0" applyFont="1" applyFill="1" applyBorder="1" applyAlignment="1">
      <alignment horizontal="center" vertical="center" wrapText="1"/>
    </xf>
    <xf numFmtId="0" fontId="8" fillId="0" borderId="82" xfId="0" applyFont="1" applyFill="1" applyBorder="1" applyAlignment="1">
      <alignment horizontal="left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81" xfId="0" applyFont="1" applyFill="1" applyBorder="1" applyAlignment="1">
      <alignment horizontal="center" vertical="center" wrapText="1"/>
    </xf>
    <xf numFmtId="2" fontId="4" fillId="0" borderId="82" xfId="0" applyNumberFormat="1" applyFont="1" applyFill="1" applyBorder="1" applyAlignment="1">
      <alignment horizontal="center" vertical="center" wrapText="1"/>
    </xf>
    <xf numFmtId="0" fontId="9" fillId="0" borderId="83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70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71" xfId="0" applyFont="1" applyBorder="1" applyAlignment="1">
      <alignment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0" fillId="0" borderId="143" xfId="0" applyBorder="1"/>
    <xf numFmtId="0" fontId="6" fillId="8" borderId="86" xfId="0" applyFont="1" applyFill="1" applyBorder="1" applyAlignment="1">
      <alignment horizontal="left" vertical="center" wrapText="1"/>
    </xf>
    <xf numFmtId="0" fontId="8" fillId="8" borderId="86" xfId="0" applyFont="1" applyFill="1" applyBorder="1" applyAlignment="1">
      <alignment horizontal="left" vertical="center" wrapText="1"/>
    </xf>
    <xf numFmtId="0" fontId="5" fillId="0" borderId="61" xfId="0" applyFont="1" applyBorder="1" applyAlignment="1">
      <alignment horizontal="center" vertical="top" wrapText="1"/>
    </xf>
    <xf numFmtId="0" fontId="5" fillId="0" borderId="13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5" xfId="0" applyFont="1" applyBorder="1"/>
    <xf numFmtId="0" fontId="5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/>
    <xf numFmtId="0" fontId="2" fillId="0" borderId="56" xfId="0" applyFont="1" applyBorder="1"/>
    <xf numFmtId="0" fontId="3" fillId="0" borderId="28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" xfId="0" applyFont="1" applyBorder="1"/>
    <xf numFmtId="0" fontId="3" fillId="0" borderId="4" xfId="0" applyFont="1" applyBorder="1" applyAlignment="1">
      <alignment horizontal="center" vertical="center" wrapText="1"/>
    </xf>
    <xf numFmtId="0" fontId="2" fillId="0" borderId="57" xfId="0" applyFont="1" applyBorder="1"/>
    <xf numFmtId="0" fontId="3" fillId="0" borderId="31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3" fillId="0" borderId="3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2" fillId="0" borderId="62" xfId="0" applyFont="1" applyBorder="1"/>
    <xf numFmtId="0" fontId="3" fillId="0" borderId="58" xfId="0" applyFont="1" applyBorder="1" applyAlignment="1">
      <alignment horizontal="center" vertical="center" wrapText="1"/>
    </xf>
    <xf numFmtId="0" fontId="2" fillId="0" borderId="63" xfId="0" applyFont="1" applyBorder="1"/>
    <xf numFmtId="0" fontId="3" fillId="0" borderId="57" xfId="0" applyFont="1" applyBorder="1" applyAlignment="1">
      <alignment horizontal="center" vertical="center" wrapText="1"/>
    </xf>
    <xf numFmtId="0" fontId="2" fillId="0" borderId="59" xfId="0" applyFont="1" applyBorder="1"/>
    <xf numFmtId="0" fontId="2" fillId="0" borderId="64" xfId="0" applyFont="1" applyBorder="1"/>
    <xf numFmtId="0" fontId="11" fillId="0" borderId="2" xfId="0" applyFont="1" applyBorder="1" applyAlignment="1">
      <alignment horizontal="center" vertical="center" wrapText="1"/>
    </xf>
    <xf numFmtId="0" fontId="2" fillId="0" borderId="10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/>
    <xf numFmtId="0" fontId="4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/>
    <xf numFmtId="0" fontId="2" fillId="2" borderId="9" xfId="0" applyFont="1" applyFill="1" applyBorder="1"/>
    <xf numFmtId="0" fontId="5" fillId="2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04" xfId="0" applyFont="1" applyBorder="1" applyAlignment="1">
      <alignment horizontal="center" vertical="top" wrapText="1"/>
    </xf>
    <xf numFmtId="0" fontId="5" fillId="0" borderId="107" xfId="0" applyFont="1" applyBorder="1" applyAlignment="1">
      <alignment horizontal="center" vertical="top" wrapText="1"/>
    </xf>
    <xf numFmtId="0" fontId="5" fillId="0" borderId="127" xfId="0" applyFont="1" applyBorder="1" applyAlignment="1">
      <alignment horizontal="center" vertical="top" wrapText="1"/>
    </xf>
    <xf numFmtId="0" fontId="5" fillId="0" borderId="11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107" xfId="0" applyFont="1" applyBorder="1"/>
    <xf numFmtId="0" fontId="5" fillId="0" borderId="111" xfId="0" applyFont="1" applyBorder="1" applyAlignment="1">
      <alignment horizontal="center" vertical="top" wrapText="1"/>
    </xf>
    <xf numFmtId="0" fontId="5" fillId="0" borderId="71" xfId="0" applyFont="1" applyBorder="1" applyAlignment="1">
      <alignment horizontal="center" vertical="top" wrapText="1"/>
    </xf>
    <xf numFmtId="0" fontId="5" fillId="0" borderId="73" xfId="0" applyFont="1" applyBorder="1" applyAlignment="1">
      <alignment horizontal="center" vertical="top" wrapText="1"/>
    </xf>
    <xf numFmtId="0" fontId="2" fillId="3" borderId="5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97" xfId="0" applyFont="1" applyFill="1" applyBorder="1" applyAlignment="1">
      <alignment horizontal="center" vertical="top" wrapText="1"/>
    </xf>
    <xf numFmtId="0" fontId="5" fillId="2" borderId="86" xfId="0" applyFont="1" applyFill="1" applyBorder="1" applyAlignment="1">
      <alignment horizontal="center" vertical="top" wrapText="1"/>
    </xf>
    <xf numFmtId="0" fontId="5" fillId="0" borderId="128" xfId="0" applyFont="1" applyBorder="1" applyAlignment="1">
      <alignment horizontal="center" vertical="top" wrapText="1"/>
    </xf>
    <xf numFmtId="0" fontId="5" fillId="0" borderId="129" xfId="0" applyFont="1" applyBorder="1" applyAlignment="1">
      <alignment horizontal="center" vertical="top" wrapText="1"/>
    </xf>
    <xf numFmtId="0" fontId="2" fillId="3" borderId="6" xfId="0" applyFont="1" applyFill="1" applyBorder="1"/>
    <xf numFmtId="0" fontId="5" fillId="0" borderId="139" xfId="0" applyFont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top" wrapText="1"/>
    </xf>
    <xf numFmtId="0" fontId="5" fillId="8" borderId="7" xfId="0" applyFont="1" applyFill="1" applyBorder="1" applyAlignment="1">
      <alignment horizontal="center" vertical="top" wrapText="1"/>
    </xf>
    <xf numFmtId="0" fontId="5" fillId="8" borderId="11" xfId="0" applyFont="1" applyFill="1" applyBorder="1" applyAlignment="1">
      <alignment horizontal="center" vertical="top" wrapText="1"/>
    </xf>
    <xf numFmtId="0" fontId="2" fillId="8" borderId="7" xfId="0" applyFont="1" applyFill="1" applyBorder="1"/>
    <xf numFmtId="0" fontId="2" fillId="8" borderId="11" xfId="0" applyFont="1" applyFill="1" applyBorder="1"/>
    <xf numFmtId="0" fontId="5" fillId="0" borderId="105" xfId="0" applyFont="1" applyBorder="1" applyAlignment="1">
      <alignment horizontal="center" vertical="top" wrapText="1"/>
    </xf>
    <xf numFmtId="0" fontId="2" fillId="0" borderId="108" xfId="0" applyFont="1" applyBorder="1"/>
    <xf numFmtId="0" fontId="5" fillId="0" borderId="11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0" fontId="2" fillId="8" borderId="8" xfId="0" applyFont="1" applyFill="1" applyBorder="1"/>
    <xf numFmtId="0" fontId="5" fillId="0" borderId="25" xfId="0" applyFont="1" applyBorder="1" applyAlignment="1">
      <alignment horizontal="center" vertical="top" wrapText="1"/>
    </xf>
    <xf numFmtId="0" fontId="5" fillId="8" borderId="105" xfId="0" applyFont="1" applyFill="1" applyBorder="1" applyAlignment="1">
      <alignment horizontal="center" vertical="top" wrapText="1"/>
    </xf>
    <xf numFmtId="0" fontId="5" fillId="8" borderId="108" xfId="0" applyFont="1" applyFill="1" applyBorder="1" applyAlignment="1">
      <alignment horizontal="center" vertical="top" wrapText="1"/>
    </xf>
    <xf numFmtId="0" fontId="5" fillId="8" borderId="126" xfId="0" applyFont="1" applyFill="1" applyBorder="1" applyAlignment="1">
      <alignment horizontal="center" vertical="top" wrapText="1"/>
    </xf>
    <xf numFmtId="0" fontId="5" fillId="0" borderId="108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0" xfId="0" applyFont="1" applyBorder="1" applyAlignment="1">
      <alignment horizontal="center" vertical="top" wrapText="1"/>
    </xf>
    <xf numFmtId="0" fontId="5" fillId="0" borderId="110" xfId="0" applyFont="1" applyBorder="1" applyAlignment="1">
      <alignment horizontal="center" vertical="top" wrapText="1"/>
    </xf>
    <xf numFmtId="0" fontId="5" fillId="0" borderId="126" xfId="0" applyFont="1" applyBorder="1" applyAlignment="1">
      <alignment horizontal="center" vertical="top" wrapText="1"/>
    </xf>
    <xf numFmtId="0" fontId="2" fillId="3" borderId="7" xfId="0" applyFont="1" applyFill="1" applyBorder="1"/>
    <xf numFmtId="0" fontId="5" fillId="0" borderId="12" xfId="0" applyFont="1" applyBorder="1" applyAlignment="1">
      <alignment horizontal="center" vertical="top" wrapText="1"/>
    </xf>
    <xf numFmtId="0" fontId="2" fillId="0" borderId="12" xfId="0" applyFont="1" applyBorder="1"/>
    <xf numFmtId="0" fontId="5" fillId="0" borderId="106" xfId="0" applyFont="1" applyBorder="1" applyAlignment="1">
      <alignment horizontal="center" vertical="top" wrapText="1"/>
    </xf>
    <xf numFmtId="0" fontId="5" fillId="0" borderId="109" xfId="0" applyFont="1" applyBorder="1" applyAlignment="1">
      <alignment horizontal="center" vertical="top" wrapText="1"/>
    </xf>
    <xf numFmtId="0" fontId="17" fillId="0" borderId="58" xfId="0" applyFont="1" applyBorder="1" applyAlignment="1">
      <alignment horizontal="center" vertical="center" wrapText="1"/>
    </xf>
    <xf numFmtId="0" fontId="2" fillId="0" borderId="60" xfId="0" applyFont="1" applyBorder="1"/>
    <xf numFmtId="0" fontId="2" fillId="3" borderId="8" xfId="0" applyFont="1" applyFill="1" applyBorder="1"/>
    <xf numFmtId="0" fontId="2" fillId="0" borderId="34" xfId="0" applyFont="1" applyBorder="1"/>
    <xf numFmtId="0" fontId="5" fillId="0" borderId="115" xfId="0" applyFont="1" applyBorder="1" applyAlignment="1">
      <alignment horizontal="center" vertical="top" wrapText="1"/>
    </xf>
    <xf numFmtId="0" fontId="2" fillId="0" borderId="109" xfId="0" applyFont="1" applyBorder="1"/>
    <xf numFmtId="0" fontId="5" fillId="0" borderId="113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5" fillId="0" borderId="14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6" fillId="9" borderId="82" xfId="0" applyFont="1" applyFill="1" applyBorder="1" applyAlignment="1">
      <alignment horizontal="left" vertical="center" wrapText="1"/>
    </xf>
    <xf numFmtId="0" fontId="6" fillId="9" borderId="54" xfId="0" applyFont="1" applyFill="1" applyBorder="1" applyAlignment="1">
      <alignment horizontal="left" vertical="center" wrapText="1"/>
    </xf>
    <xf numFmtId="0" fontId="6" fillId="9" borderId="86" xfId="0" applyFont="1" applyFill="1" applyBorder="1" applyAlignment="1">
      <alignment horizontal="left" vertical="center" wrapText="1"/>
    </xf>
    <xf numFmtId="0" fontId="8" fillId="9" borderId="86" xfId="0" applyFont="1" applyFill="1" applyBorder="1" applyAlignment="1">
      <alignment horizontal="left" vertical="center" wrapText="1"/>
    </xf>
    <xf numFmtId="0" fontId="5" fillId="8" borderId="110" xfId="0" applyFont="1" applyFill="1" applyBorder="1" applyAlignment="1">
      <alignment horizontal="center" vertical="top" wrapText="1"/>
    </xf>
    <xf numFmtId="0" fontId="8" fillId="2" borderId="44" xfId="0" applyFont="1" applyFill="1" applyBorder="1" applyAlignment="1">
      <alignment horizontal="left" vertical="center" wrapText="1"/>
    </xf>
    <xf numFmtId="0" fontId="9" fillId="0" borderId="54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top" wrapText="1"/>
    </xf>
    <xf numFmtId="0" fontId="5" fillId="0" borderId="59" xfId="0" applyFont="1" applyBorder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2" fontId="5" fillId="0" borderId="92" xfId="0" applyNumberFormat="1" applyFont="1" applyBorder="1" applyAlignment="1">
      <alignment horizontal="center" vertical="center" wrapText="1"/>
    </xf>
    <xf numFmtId="2" fontId="5" fillId="0" borderId="144" xfId="0" applyNumberFormat="1" applyFont="1" applyBorder="1" applyAlignment="1">
      <alignment horizontal="center" vertical="center" wrapText="1"/>
    </xf>
    <xf numFmtId="0" fontId="8" fillId="0" borderId="51" xfId="0" applyFont="1" applyBorder="1" applyAlignment="1">
      <alignment horizontal="left" vertical="center" wrapText="1"/>
    </xf>
    <xf numFmtId="0" fontId="9" fillId="0" borderId="145" xfId="0" applyFont="1" applyBorder="1" applyAlignment="1">
      <alignment horizontal="center" vertical="center" wrapText="1"/>
    </xf>
    <xf numFmtId="0" fontId="9" fillId="0" borderId="146" xfId="0" applyFont="1" applyBorder="1" applyAlignment="1">
      <alignment horizontal="center" vertical="center" wrapText="1"/>
    </xf>
    <xf numFmtId="0" fontId="9" fillId="0" borderId="147" xfId="0" applyFont="1" applyBorder="1" applyAlignment="1">
      <alignment horizontal="center" vertical="center" wrapText="1"/>
    </xf>
    <xf numFmtId="2" fontId="5" fillId="0" borderId="148" xfId="0" applyNumberFormat="1" applyFont="1" applyBorder="1" applyAlignment="1">
      <alignment horizontal="center" vertical="center" wrapText="1"/>
    </xf>
    <xf numFmtId="2" fontId="5" fillId="0" borderId="145" xfId="0" applyNumberFormat="1" applyFont="1" applyBorder="1" applyAlignment="1">
      <alignment horizontal="center" vertical="center" wrapText="1"/>
    </xf>
    <xf numFmtId="0" fontId="9" fillId="0" borderId="149" xfId="0" applyFont="1" applyBorder="1" applyAlignment="1">
      <alignment horizontal="center" vertical="center" wrapText="1"/>
    </xf>
    <xf numFmtId="0" fontId="9" fillId="0" borderId="148" xfId="0" applyFont="1" applyBorder="1" applyAlignment="1">
      <alignment horizontal="center" vertical="center" wrapText="1"/>
    </xf>
    <xf numFmtId="0" fontId="7" fillId="0" borderId="147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88" xfId="0" applyFont="1" applyBorder="1" applyAlignment="1">
      <alignment horizontal="left" vertical="center"/>
    </xf>
    <xf numFmtId="0" fontId="7" fillId="0" borderId="92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11" fillId="7" borderId="9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A3C6"/>
      <color rgb="FFD6BEBE"/>
      <color rgb="FFE47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44"/>
  <sheetViews>
    <sheetView tabSelected="1" topLeftCell="C76" zoomScaleNormal="100" zoomScaleSheetLayoutView="100" workbookViewId="0">
      <selection activeCell="G249" sqref="G249"/>
    </sheetView>
  </sheetViews>
  <sheetFormatPr defaultColWidth="12.5703125" defaultRowHeight="15" customHeight="1"/>
  <cols>
    <col min="1" max="1" width="4.5703125" customWidth="1"/>
    <col min="2" max="2" width="10.5703125" customWidth="1"/>
    <col min="3" max="3" width="13.7109375" customWidth="1"/>
    <col min="4" max="4" width="7.5703125" customWidth="1"/>
    <col min="5" max="5" width="12.7109375" customWidth="1"/>
    <col min="6" max="6" width="9" customWidth="1"/>
    <col min="7" max="7" width="44.7109375" customWidth="1"/>
    <col min="8" max="8" width="10.85546875" customWidth="1"/>
    <col min="9" max="9" width="10.28515625" customWidth="1"/>
    <col min="10" max="10" width="9" customWidth="1"/>
    <col min="11" max="11" width="8.7109375" customWidth="1"/>
    <col min="12" max="12" width="5.42578125" customWidth="1"/>
    <col min="13" max="14" width="4.5703125" customWidth="1"/>
    <col min="15" max="15" width="7" customWidth="1"/>
    <col min="16" max="16" width="5.5703125" customWidth="1"/>
    <col min="17" max="17" width="10.5703125" customWidth="1"/>
    <col min="18" max="18" width="14" customWidth="1"/>
    <col min="19" max="19" width="6.7109375" customWidth="1"/>
    <col min="20" max="20" width="5.85546875" customWidth="1"/>
    <col min="21" max="21" width="8.28515625" customWidth="1"/>
    <col min="22" max="22" width="12.28515625" customWidth="1"/>
    <col min="23" max="23" width="41.42578125" customWidth="1"/>
    <col min="24" max="24" width="22.5703125" customWidth="1"/>
    <col min="25" max="44" width="14.5703125" customWidth="1"/>
  </cols>
  <sheetData>
    <row r="1" spans="1:44" ht="18" customHeight="1">
      <c r="A1" s="492" t="s">
        <v>0</v>
      </c>
      <c r="B1" s="493"/>
      <c r="C1" s="493"/>
      <c r="D1" s="493"/>
      <c r="E1" s="493"/>
      <c r="F1" s="493"/>
      <c r="G1" s="493"/>
      <c r="H1" s="2"/>
      <c r="I1" s="2"/>
      <c r="J1" s="21"/>
      <c r="K1" s="22"/>
      <c r="L1" s="2"/>
      <c r="M1" s="21"/>
      <c r="N1" s="21"/>
      <c r="O1" s="22"/>
      <c r="P1" s="21"/>
      <c r="Q1" s="21"/>
      <c r="R1" s="21"/>
      <c r="S1" s="21"/>
      <c r="T1" s="21"/>
      <c r="U1" s="62"/>
      <c r="V1" s="63"/>
      <c r="W1" s="64"/>
      <c r="X1" s="64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</row>
    <row r="2" spans="1:44" ht="18" customHeight="1">
      <c r="A2" s="492" t="s">
        <v>1</v>
      </c>
      <c r="B2" s="493"/>
      <c r="C2" s="493"/>
      <c r="D2" s="493"/>
      <c r="E2" s="493"/>
      <c r="F2" s="493"/>
      <c r="G2" s="493"/>
      <c r="H2" s="2"/>
      <c r="I2" s="2"/>
      <c r="J2" s="21"/>
      <c r="K2" s="22"/>
      <c r="L2" s="2"/>
      <c r="M2" s="21"/>
      <c r="N2" s="21"/>
      <c r="O2" s="22"/>
      <c r="P2" s="21"/>
      <c r="Q2" s="21"/>
      <c r="R2" s="21"/>
      <c r="S2" s="21"/>
      <c r="T2" s="21"/>
      <c r="U2" s="62"/>
      <c r="V2" s="63"/>
      <c r="W2" s="64"/>
      <c r="X2" s="64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>
      <c r="A3" s="492" t="s">
        <v>2</v>
      </c>
      <c r="B3" s="493"/>
      <c r="C3" s="493"/>
      <c r="D3" s="493"/>
      <c r="E3" s="493"/>
      <c r="F3" s="493"/>
      <c r="G3" s="493"/>
      <c r="H3" s="2"/>
      <c r="I3" s="2"/>
      <c r="J3" s="21"/>
      <c r="K3" s="22"/>
      <c r="L3" s="2"/>
      <c r="M3" s="21"/>
      <c r="N3" s="21"/>
      <c r="O3" s="22"/>
      <c r="P3" s="21"/>
      <c r="Q3" s="21"/>
      <c r="R3" s="21"/>
      <c r="S3" s="21"/>
      <c r="T3" s="21"/>
      <c r="U3" s="62"/>
      <c r="V3" s="63"/>
      <c r="W3" s="64"/>
      <c r="X3" s="64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</row>
    <row r="4" spans="1:44" ht="24" customHeight="1">
      <c r="A4" s="3"/>
      <c r="V4" s="63"/>
      <c r="W4" s="64"/>
      <c r="X4" s="64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</row>
    <row r="5" spans="1:44" ht="33" customHeight="1">
      <c r="A5" s="3"/>
      <c r="V5" s="63"/>
      <c r="W5" s="64"/>
      <c r="X5" s="64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</row>
    <row r="6" spans="1:44">
      <c r="A6" s="494" t="s">
        <v>3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63"/>
      <c r="W6" s="64"/>
      <c r="X6" s="64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</row>
    <row r="7" spans="1:44">
      <c r="A7" s="495" t="s">
        <v>4</v>
      </c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63"/>
      <c r="W7" s="64"/>
      <c r="X7" s="64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</row>
    <row r="8" spans="1:4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4"/>
      <c r="M8" s="4"/>
      <c r="N8" s="4"/>
      <c r="O8" s="4"/>
      <c r="P8" s="4"/>
      <c r="Q8" s="4"/>
      <c r="R8" s="4"/>
      <c r="S8" s="4"/>
      <c r="T8" s="5"/>
      <c r="U8" s="65"/>
      <c r="V8" s="66"/>
      <c r="W8" s="67"/>
      <c r="X8" s="67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</row>
    <row r="9" spans="1:44">
      <c r="A9" s="509" t="s">
        <v>5</v>
      </c>
      <c r="B9" s="532" t="s">
        <v>6</v>
      </c>
      <c r="C9" s="521" t="s">
        <v>7</v>
      </c>
      <c r="D9" s="521" t="s">
        <v>8</v>
      </c>
      <c r="E9" s="521" t="s">
        <v>9</v>
      </c>
      <c r="F9" s="521" t="s">
        <v>10</v>
      </c>
      <c r="G9" s="521" t="s">
        <v>11</v>
      </c>
      <c r="H9" s="503" t="s">
        <v>12</v>
      </c>
      <c r="I9" s="6" t="s">
        <v>13</v>
      </c>
      <c r="J9" s="500" t="s">
        <v>14</v>
      </c>
      <c r="K9" s="497" t="s">
        <v>15</v>
      </c>
      <c r="L9" s="498"/>
      <c r="M9" s="498"/>
      <c r="N9" s="498"/>
      <c r="O9" s="498"/>
      <c r="P9" s="498"/>
      <c r="Q9" s="498"/>
      <c r="R9" s="498"/>
      <c r="S9" s="499"/>
      <c r="T9" s="516" t="s">
        <v>16</v>
      </c>
      <c r="U9" s="519" t="s">
        <v>17</v>
      </c>
      <c r="V9" s="579" t="s">
        <v>18</v>
      </c>
      <c r="W9" s="68"/>
      <c r="X9" s="68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</row>
    <row r="10" spans="1:44">
      <c r="A10" s="487"/>
      <c r="B10" s="489"/>
      <c r="C10" s="490"/>
      <c r="D10" s="490"/>
      <c r="E10" s="490"/>
      <c r="F10" s="490"/>
      <c r="G10" s="490"/>
      <c r="H10" s="491"/>
      <c r="I10" s="509" t="s">
        <v>19</v>
      </c>
      <c r="J10" s="496"/>
      <c r="K10" s="511" t="s">
        <v>20</v>
      </c>
      <c r="L10" s="500" t="s">
        <v>21</v>
      </c>
      <c r="M10" s="501"/>
      <c r="N10" s="501"/>
      <c r="O10" s="501"/>
      <c r="P10" s="501"/>
      <c r="Q10" s="502"/>
      <c r="R10" s="503" t="s">
        <v>22</v>
      </c>
      <c r="S10" s="504"/>
      <c r="T10" s="517"/>
      <c r="U10" s="489"/>
      <c r="V10" s="580"/>
      <c r="W10" s="68"/>
      <c r="X10" s="68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</row>
    <row r="11" spans="1:44" ht="24.6" customHeight="1">
      <c r="A11" s="487"/>
      <c r="B11" s="489"/>
      <c r="C11" s="490"/>
      <c r="D11" s="490"/>
      <c r="E11" s="490"/>
      <c r="F11" s="490"/>
      <c r="G11" s="490"/>
      <c r="H11" s="491"/>
      <c r="I11" s="487"/>
      <c r="J11" s="496"/>
      <c r="K11" s="487"/>
      <c r="L11" s="505" t="s">
        <v>23</v>
      </c>
      <c r="M11" s="506"/>
      <c r="N11" s="507"/>
      <c r="O11" s="508" t="s">
        <v>24</v>
      </c>
      <c r="P11" s="506"/>
      <c r="Q11" s="507"/>
      <c r="R11" s="512" t="s">
        <v>25</v>
      </c>
      <c r="S11" s="514" t="s">
        <v>26</v>
      </c>
      <c r="T11" s="517"/>
      <c r="U11" s="489"/>
      <c r="V11" s="580"/>
      <c r="W11" s="68"/>
      <c r="X11" s="68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</row>
    <row r="12" spans="1:44" ht="24">
      <c r="A12" s="510"/>
      <c r="B12" s="520"/>
      <c r="C12" s="522"/>
      <c r="D12" s="522"/>
      <c r="E12" s="522"/>
      <c r="F12" s="522"/>
      <c r="G12" s="522"/>
      <c r="H12" s="576"/>
      <c r="I12" s="510"/>
      <c r="J12" s="582"/>
      <c r="K12" s="510"/>
      <c r="L12" s="23" t="s">
        <v>27</v>
      </c>
      <c r="M12" s="24" t="s">
        <v>28</v>
      </c>
      <c r="N12" s="25" t="s">
        <v>29</v>
      </c>
      <c r="O12" s="26" t="s">
        <v>27</v>
      </c>
      <c r="P12" s="24" t="s">
        <v>28</v>
      </c>
      <c r="Q12" s="25" t="s">
        <v>29</v>
      </c>
      <c r="R12" s="513"/>
      <c r="S12" s="515"/>
      <c r="T12" s="518"/>
      <c r="U12" s="520"/>
      <c r="V12" s="515"/>
      <c r="W12" s="68"/>
      <c r="X12" s="68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</row>
    <row r="13" spans="1:44" ht="15.75" thickBot="1">
      <c r="A13" s="6"/>
      <c r="B13" s="7">
        <v>1</v>
      </c>
      <c r="C13" s="8">
        <v>2</v>
      </c>
      <c r="D13" s="8"/>
      <c r="E13" s="9">
        <v>4</v>
      </c>
      <c r="F13" s="8">
        <v>6</v>
      </c>
      <c r="G13" s="7">
        <v>7</v>
      </c>
      <c r="H13" s="8">
        <v>8</v>
      </c>
      <c r="I13" s="8">
        <v>9</v>
      </c>
      <c r="J13" s="27">
        <v>10</v>
      </c>
      <c r="K13" s="28">
        <v>11</v>
      </c>
      <c r="L13" s="7">
        <v>12</v>
      </c>
      <c r="M13" s="8">
        <v>13</v>
      </c>
      <c r="N13" s="29">
        <v>14</v>
      </c>
      <c r="O13" s="30">
        <v>15</v>
      </c>
      <c r="P13" s="8">
        <v>16</v>
      </c>
      <c r="Q13" s="29">
        <v>17</v>
      </c>
      <c r="R13" s="7">
        <v>18</v>
      </c>
      <c r="S13" s="27">
        <v>19</v>
      </c>
      <c r="T13" s="29">
        <v>20</v>
      </c>
      <c r="U13" s="69"/>
      <c r="V13" s="6"/>
      <c r="W13" s="70"/>
      <c r="X13" s="71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</row>
    <row r="14" spans="1:44">
      <c r="A14" s="523">
        <v>1</v>
      </c>
      <c r="B14" s="488" t="s">
        <v>30</v>
      </c>
      <c r="C14" s="554" t="s">
        <v>31</v>
      </c>
      <c r="D14" s="482" t="s">
        <v>30</v>
      </c>
      <c r="E14" s="482" t="s">
        <v>32</v>
      </c>
      <c r="F14" s="484" t="s">
        <v>33</v>
      </c>
      <c r="G14" s="381"/>
      <c r="H14" s="372"/>
      <c r="I14" s="10"/>
      <c r="J14" s="31">
        <v>16</v>
      </c>
      <c r="K14" s="32">
        <f t="shared" ref="K14:Q14" si="0">SUM(K16:K22)</f>
        <v>12</v>
      </c>
      <c r="L14" s="72">
        <f t="shared" si="0"/>
        <v>8</v>
      </c>
      <c r="M14" s="34">
        <f t="shared" si="0"/>
        <v>6</v>
      </c>
      <c r="N14" s="153">
        <f t="shared" si="0"/>
        <v>2</v>
      </c>
      <c r="O14" s="33">
        <f t="shared" si="0"/>
        <v>4</v>
      </c>
      <c r="P14" s="34">
        <f t="shared" si="0"/>
        <v>4</v>
      </c>
      <c r="Q14" s="35">
        <f t="shared" si="0"/>
        <v>4</v>
      </c>
      <c r="R14" s="72">
        <f t="shared" ref="R14:R15" si="1">J14-K14</f>
        <v>4</v>
      </c>
      <c r="S14" s="34">
        <f>S15/28</f>
        <v>4.5</v>
      </c>
      <c r="T14" s="304"/>
      <c r="U14" s="73"/>
      <c r="V14" s="74"/>
      <c r="W14" s="70"/>
      <c r="X14" s="71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</row>
    <row r="15" spans="1:44">
      <c r="A15" s="523"/>
      <c r="B15" s="533"/>
      <c r="C15" s="555"/>
      <c r="D15" s="483"/>
      <c r="E15" s="483"/>
      <c r="F15" s="485"/>
      <c r="G15" s="382"/>
      <c r="H15" s="373"/>
      <c r="I15" s="11"/>
      <c r="J15" s="36">
        <v>448</v>
      </c>
      <c r="K15" s="37">
        <f>K14*28</f>
        <v>336</v>
      </c>
      <c r="L15" s="75"/>
      <c r="M15" s="39"/>
      <c r="N15" s="36"/>
      <c r="O15" s="38"/>
      <c r="P15" s="39"/>
      <c r="Q15" s="40"/>
      <c r="R15" s="75">
        <f t="shared" si="1"/>
        <v>112</v>
      </c>
      <c r="S15" s="39">
        <f>SUM(S16:S21)</f>
        <v>126</v>
      </c>
      <c r="T15" s="305"/>
      <c r="U15" s="76"/>
      <c r="V15" s="77"/>
      <c r="W15" s="78"/>
      <c r="X15" s="79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1:44" ht="24">
      <c r="A16" s="523"/>
      <c r="B16" s="533"/>
      <c r="C16" s="555"/>
      <c r="D16" s="483"/>
      <c r="E16" s="483"/>
      <c r="F16" s="485"/>
      <c r="G16" s="383" t="s">
        <v>34</v>
      </c>
      <c r="H16" s="84" t="s">
        <v>35</v>
      </c>
      <c r="I16" s="12" t="s">
        <v>36</v>
      </c>
      <c r="J16" s="41" t="s">
        <v>37</v>
      </c>
      <c r="K16" s="42">
        <f t="shared" ref="K16:K20" si="2">L16+O16</f>
        <v>2</v>
      </c>
      <c r="L16" s="123">
        <f>(M16+N16)*2*V16/28</f>
        <v>2</v>
      </c>
      <c r="M16" s="12">
        <v>2</v>
      </c>
      <c r="N16" s="41"/>
      <c r="O16" s="43">
        <f>(P16+Q16)*1*V16/28</f>
        <v>0</v>
      </c>
      <c r="P16" s="12"/>
      <c r="Q16" s="44"/>
      <c r="R16" s="80" t="s">
        <v>38</v>
      </c>
      <c r="S16" s="81">
        <v>22</v>
      </c>
      <c r="T16" s="41"/>
      <c r="U16" s="76"/>
      <c r="V16" s="77">
        <v>14</v>
      </c>
      <c r="W16" s="78"/>
      <c r="X16" s="79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1:44">
      <c r="A17" s="523"/>
      <c r="B17" s="533"/>
      <c r="C17" s="555"/>
      <c r="D17" s="483"/>
      <c r="E17" s="483"/>
      <c r="F17" s="485"/>
      <c r="G17" s="383" t="s">
        <v>34</v>
      </c>
      <c r="H17" s="84" t="s">
        <v>35</v>
      </c>
      <c r="I17" s="12" t="s">
        <v>36</v>
      </c>
      <c r="J17" s="41" t="s">
        <v>39</v>
      </c>
      <c r="K17" s="42">
        <f t="shared" si="2"/>
        <v>1</v>
      </c>
      <c r="L17" s="123">
        <f t="shared" ref="L17:L22" si="3">(M17+N17)*2*V17/28</f>
        <v>0</v>
      </c>
      <c r="M17" s="12"/>
      <c r="N17" s="41"/>
      <c r="O17" s="43">
        <f t="shared" ref="O17:O22" si="4">(P17+Q17)*1*V17/28</f>
        <v>1</v>
      </c>
      <c r="P17" s="12">
        <v>2</v>
      </c>
      <c r="Q17" s="44"/>
      <c r="R17" s="80" t="s">
        <v>40</v>
      </c>
      <c r="S17" s="81">
        <v>34</v>
      </c>
      <c r="T17" s="47"/>
      <c r="U17" s="82"/>
      <c r="V17" s="210">
        <v>14</v>
      </c>
      <c r="W17" s="78"/>
      <c r="X17" s="79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</row>
    <row r="18" spans="1:44">
      <c r="A18" s="523"/>
      <c r="B18" s="533"/>
      <c r="C18" s="555"/>
      <c r="D18" s="483"/>
      <c r="E18" s="483"/>
      <c r="F18" s="485"/>
      <c r="G18" s="384" t="s">
        <v>119</v>
      </c>
      <c r="H18" s="86" t="s">
        <v>35</v>
      </c>
      <c r="I18" s="14" t="s">
        <v>36</v>
      </c>
      <c r="J18" s="47" t="s">
        <v>53</v>
      </c>
      <c r="K18" s="59">
        <f t="shared" si="2"/>
        <v>2</v>
      </c>
      <c r="L18" s="123">
        <f t="shared" si="3"/>
        <v>2</v>
      </c>
      <c r="M18" s="236"/>
      <c r="N18" s="47">
        <v>2</v>
      </c>
      <c r="O18" s="43">
        <f t="shared" si="4"/>
        <v>0</v>
      </c>
      <c r="P18" s="14"/>
      <c r="Q18" s="60"/>
      <c r="R18" s="98" t="s">
        <v>258</v>
      </c>
      <c r="S18" s="231">
        <v>70</v>
      </c>
      <c r="T18" s="159"/>
      <c r="U18" s="82"/>
      <c r="V18" s="212">
        <v>14</v>
      </c>
      <c r="W18" s="78"/>
      <c r="X18" s="79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</row>
    <row r="19" spans="1:44">
      <c r="A19" s="523"/>
      <c r="B19" s="533"/>
      <c r="C19" s="555"/>
      <c r="D19" s="483"/>
      <c r="E19" s="483"/>
      <c r="F19" s="485"/>
      <c r="G19" s="383" t="s">
        <v>41</v>
      </c>
      <c r="H19" s="84" t="s">
        <v>35</v>
      </c>
      <c r="I19" s="12" t="s">
        <v>36</v>
      </c>
      <c r="J19" s="45" t="s">
        <v>42</v>
      </c>
      <c r="K19" s="42">
        <f t="shared" si="2"/>
        <v>2</v>
      </c>
      <c r="L19" s="123">
        <f t="shared" si="3"/>
        <v>0</v>
      </c>
      <c r="M19" s="12"/>
      <c r="N19" s="41"/>
      <c r="O19" s="43">
        <f t="shared" si="4"/>
        <v>2</v>
      </c>
      <c r="P19" s="46"/>
      <c r="Q19" s="83">
        <v>4</v>
      </c>
      <c r="R19" s="80" t="s">
        <v>40</v>
      </c>
      <c r="S19" s="283"/>
      <c r="T19" s="159"/>
      <c r="U19" s="82"/>
      <c r="V19" s="212">
        <v>14</v>
      </c>
      <c r="W19" s="78"/>
      <c r="X19" s="79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1:44">
      <c r="A20" s="523"/>
      <c r="B20" s="533"/>
      <c r="C20" s="555"/>
      <c r="D20" s="483"/>
      <c r="E20" s="483"/>
      <c r="F20" s="485"/>
      <c r="G20" s="385" t="s">
        <v>49</v>
      </c>
      <c r="H20" s="84" t="s">
        <v>35</v>
      </c>
      <c r="I20" s="12" t="s">
        <v>36</v>
      </c>
      <c r="J20" s="41" t="s">
        <v>50</v>
      </c>
      <c r="K20" s="42">
        <f t="shared" si="2"/>
        <v>2</v>
      </c>
      <c r="L20" s="123">
        <f t="shared" si="3"/>
        <v>2</v>
      </c>
      <c r="M20" s="12">
        <v>2</v>
      </c>
      <c r="N20" s="41"/>
      <c r="O20" s="43">
        <f t="shared" si="4"/>
        <v>0</v>
      </c>
      <c r="P20" s="12"/>
      <c r="Q20" s="44"/>
      <c r="R20" s="348"/>
      <c r="S20" s="20"/>
      <c r="T20" s="229"/>
      <c r="U20" s="161"/>
      <c r="V20" s="212">
        <v>14</v>
      </c>
      <c r="W20" s="94"/>
      <c r="X20" s="79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</row>
    <row r="21" spans="1:44">
      <c r="A21" s="523"/>
      <c r="B21" s="533"/>
      <c r="C21" s="555"/>
      <c r="D21" s="483"/>
      <c r="E21" s="483"/>
      <c r="F21" s="485"/>
      <c r="G21" s="383" t="s">
        <v>43</v>
      </c>
      <c r="H21" s="84" t="s">
        <v>35</v>
      </c>
      <c r="I21" s="12" t="s">
        <v>36</v>
      </c>
      <c r="J21" s="41" t="s">
        <v>50</v>
      </c>
      <c r="K21" s="42">
        <f t="shared" ref="K21:K22" si="5">L21+O21</f>
        <v>2</v>
      </c>
      <c r="L21" s="123">
        <f t="shared" si="3"/>
        <v>2</v>
      </c>
      <c r="M21" s="12">
        <v>2</v>
      </c>
      <c r="N21" s="41"/>
      <c r="O21" s="43">
        <f t="shared" si="4"/>
        <v>0</v>
      </c>
      <c r="P21" s="12"/>
      <c r="Q21" s="44"/>
      <c r="R21" s="87"/>
      <c r="S21" s="88"/>
      <c r="T21" s="284"/>
      <c r="U21" s="82"/>
      <c r="V21" s="240">
        <v>14</v>
      </c>
      <c r="W21" s="78"/>
      <c r="X21" s="79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</row>
    <row r="22" spans="1:44" ht="15.75" thickBot="1">
      <c r="A22" s="524"/>
      <c r="B22" s="534"/>
      <c r="C22" s="556"/>
      <c r="D22" s="570"/>
      <c r="E22" s="570"/>
      <c r="F22" s="575"/>
      <c r="G22" s="383" t="s">
        <v>43</v>
      </c>
      <c r="H22" s="84" t="s">
        <v>35</v>
      </c>
      <c r="I22" s="12" t="s">
        <v>36</v>
      </c>
      <c r="J22" s="41" t="s">
        <v>44</v>
      </c>
      <c r="K22" s="42">
        <f t="shared" si="5"/>
        <v>1</v>
      </c>
      <c r="L22" s="123">
        <f t="shared" si="3"/>
        <v>0</v>
      </c>
      <c r="M22" s="46"/>
      <c r="N22" s="41"/>
      <c r="O22" s="53">
        <f t="shared" si="4"/>
        <v>1</v>
      </c>
      <c r="P22" s="286">
        <v>2</v>
      </c>
      <c r="Q22" s="170"/>
      <c r="R22" s="349"/>
      <c r="S22" s="282"/>
      <c r="T22" s="310"/>
      <c r="U22" s="82"/>
      <c r="V22" s="91">
        <v>14</v>
      </c>
      <c r="W22" s="78"/>
      <c r="X22" s="79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</row>
    <row r="23" spans="1:44">
      <c r="A23" s="523">
        <v>2</v>
      </c>
      <c r="B23" s="488" t="s">
        <v>54</v>
      </c>
      <c r="C23" s="554" t="s">
        <v>55</v>
      </c>
      <c r="D23" s="482" t="s">
        <v>54</v>
      </c>
      <c r="E23" s="482" t="s">
        <v>56</v>
      </c>
      <c r="F23" s="484" t="s">
        <v>33</v>
      </c>
      <c r="G23" s="381"/>
      <c r="H23" s="372"/>
      <c r="I23" s="10"/>
      <c r="J23" s="31">
        <v>16</v>
      </c>
      <c r="K23" s="32">
        <f t="shared" ref="K23:O23" si="6">SUM(K25:K27)</f>
        <v>8</v>
      </c>
      <c r="L23" s="72">
        <f t="shared" si="6"/>
        <v>8</v>
      </c>
      <c r="M23" s="34">
        <f t="shared" si="6"/>
        <v>5</v>
      </c>
      <c r="N23" s="153">
        <f t="shared" si="6"/>
        <v>3</v>
      </c>
      <c r="O23" s="33">
        <f t="shared" si="6"/>
        <v>0</v>
      </c>
      <c r="P23" s="34">
        <f t="shared" ref="P23:Q23" si="7">SUM(P25)</f>
        <v>0</v>
      </c>
      <c r="Q23" s="35">
        <f t="shared" si="7"/>
        <v>0</v>
      </c>
      <c r="R23" s="281">
        <f t="shared" ref="R23:R24" si="8">J23-K23</f>
        <v>8</v>
      </c>
      <c r="S23" s="275">
        <f>S24/28</f>
        <v>8</v>
      </c>
      <c r="T23" s="311"/>
      <c r="U23" s="162"/>
      <c r="V23" s="163"/>
      <c r="W23" s="70"/>
      <c r="X23" s="71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1:44">
      <c r="A24" s="523"/>
      <c r="B24" s="533"/>
      <c r="C24" s="555"/>
      <c r="D24" s="483"/>
      <c r="E24" s="483"/>
      <c r="F24" s="485"/>
      <c r="G24" s="382"/>
      <c r="H24" s="373"/>
      <c r="I24" s="11"/>
      <c r="J24" s="36">
        <v>448</v>
      </c>
      <c r="K24" s="37">
        <f>K23*28</f>
        <v>224</v>
      </c>
      <c r="L24" s="75"/>
      <c r="M24" s="39"/>
      <c r="N24" s="36"/>
      <c r="O24" s="38"/>
      <c r="P24" s="39"/>
      <c r="Q24" s="40"/>
      <c r="R24" s="75">
        <f t="shared" si="8"/>
        <v>224</v>
      </c>
      <c r="S24" s="39">
        <f>SUM(S25:S27)</f>
        <v>224</v>
      </c>
      <c r="T24" s="305"/>
      <c r="U24" s="164"/>
      <c r="V24" s="83"/>
      <c r="W24" s="70"/>
      <c r="X24" s="71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1:44" ht="24">
      <c r="A25" s="523"/>
      <c r="B25" s="533"/>
      <c r="C25" s="555"/>
      <c r="D25" s="483"/>
      <c r="E25" s="483"/>
      <c r="F25" s="485"/>
      <c r="G25" s="383" t="s">
        <v>57</v>
      </c>
      <c r="H25" s="84" t="s">
        <v>35</v>
      </c>
      <c r="I25" s="12" t="s">
        <v>36</v>
      </c>
      <c r="J25" s="41" t="s">
        <v>50</v>
      </c>
      <c r="K25" s="42">
        <f>L25+O25</f>
        <v>3</v>
      </c>
      <c r="L25" s="123">
        <f>(M25+N25)*2*V25/28</f>
        <v>3</v>
      </c>
      <c r="M25" s="12"/>
      <c r="N25" s="41">
        <v>3</v>
      </c>
      <c r="O25" s="43">
        <f>(P25+Q25)*1*V25/28</f>
        <v>0</v>
      </c>
      <c r="P25" s="12"/>
      <c r="Q25" s="44"/>
      <c r="R25" s="80" t="s">
        <v>38</v>
      </c>
      <c r="S25" s="12">
        <v>45</v>
      </c>
      <c r="T25" s="41"/>
      <c r="U25" s="164"/>
      <c r="V25" s="83">
        <v>14</v>
      </c>
      <c r="W25" s="70"/>
      <c r="X25" s="71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1:44">
      <c r="A26" s="523"/>
      <c r="B26" s="533"/>
      <c r="C26" s="555"/>
      <c r="D26" s="483"/>
      <c r="E26" s="483"/>
      <c r="F26" s="485"/>
      <c r="G26" s="383" t="s">
        <v>58</v>
      </c>
      <c r="H26" s="84" t="s">
        <v>35</v>
      </c>
      <c r="I26" s="12" t="s">
        <v>36</v>
      </c>
      <c r="J26" s="41" t="s">
        <v>50</v>
      </c>
      <c r="K26" s="42">
        <v>3</v>
      </c>
      <c r="L26" s="123">
        <f t="shared" ref="L26:L27" si="9">(M26+N26)*2*V26/28</f>
        <v>3</v>
      </c>
      <c r="M26" s="12">
        <v>3</v>
      </c>
      <c r="N26" s="41"/>
      <c r="O26" s="43">
        <f t="shared" ref="O26:O27" si="10">(P26+Q26)*1*V26/28</f>
        <v>0</v>
      </c>
      <c r="P26" s="12"/>
      <c r="Q26" s="44"/>
      <c r="R26" s="80" t="s">
        <v>40</v>
      </c>
      <c r="S26" s="12">
        <v>80</v>
      </c>
      <c r="T26" s="41"/>
      <c r="U26" s="164"/>
      <c r="V26" s="83">
        <v>14</v>
      </c>
      <c r="W26" s="70"/>
      <c r="X26" s="71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1:44" ht="15.75" thickBot="1">
      <c r="A27" s="524"/>
      <c r="B27" s="534"/>
      <c r="C27" s="556"/>
      <c r="D27" s="570"/>
      <c r="E27" s="570"/>
      <c r="F27" s="575"/>
      <c r="G27" s="386" t="s">
        <v>59</v>
      </c>
      <c r="H27" s="100" t="s">
        <v>48</v>
      </c>
      <c r="I27" s="16" t="s">
        <v>36</v>
      </c>
      <c r="J27" s="51" t="s">
        <v>50</v>
      </c>
      <c r="K27" s="52">
        <f>L27+O27</f>
        <v>2</v>
      </c>
      <c r="L27" s="123">
        <f t="shared" si="9"/>
        <v>2</v>
      </c>
      <c r="M27" s="16">
        <v>2</v>
      </c>
      <c r="N27" s="51"/>
      <c r="O27" s="43">
        <f t="shared" si="10"/>
        <v>0</v>
      </c>
      <c r="P27" s="19"/>
      <c r="Q27" s="54"/>
      <c r="R27" s="93" t="s">
        <v>258</v>
      </c>
      <c r="S27" s="16">
        <v>99</v>
      </c>
      <c r="T27" s="51"/>
      <c r="U27" s="168"/>
      <c r="V27" s="170">
        <v>14</v>
      </c>
      <c r="W27" s="94"/>
      <c r="X27" s="95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</row>
    <row r="28" spans="1:44">
      <c r="A28" s="525">
        <v>3</v>
      </c>
      <c r="B28" s="488" t="s">
        <v>54</v>
      </c>
      <c r="C28" s="554" t="s">
        <v>60</v>
      </c>
      <c r="D28" s="482"/>
      <c r="E28" s="482" t="s">
        <v>61</v>
      </c>
      <c r="F28" s="484" t="s">
        <v>33</v>
      </c>
      <c r="G28" s="381"/>
      <c r="H28" s="372"/>
      <c r="I28" s="10"/>
      <c r="J28" s="31">
        <v>16</v>
      </c>
      <c r="K28" s="32">
        <f t="shared" ref="K28:Q28" si="11">SUM(K30:K32)</f>
        <v>8</v>
      </c>
      <c r="L28" s="72">
        <f t="shared" si="11"/>
        <v>8</v>
      </c>
      <c r="M28" s="34">
        <f t="shared" si="11"/>
        <v>3</v>
      </c>
      <c r="N28" s="153">
        <f t="shared" si="11"/>
        <v>5</v>
      </c>
      <c r="O28" s="33">
        <f t="shared" si="11"/>
        <v>0</v>
      </c>
      <c r="P28" s="34">
        <f t="shared" si="11"/>
        <v>0</v>
      </c>
      <c r="Q28" s="35">
        <f t="shared" si="11"/>
        <v>0</v>
      </c>
      <c r="R28" s="72">
        <f t="shared" ref="R28:R29" si="12">J28-K28</f>
        <v>8</v>
      </c>
      <c r="S28" s="34">
        <f>S29/28</f>
        <v>3.8571428571428572</v>
      </c>
      <c r="T28" s="153"/>
      <c r="U28" s="162"/>
      <c r="V28" s="163"/>
      <c r="W28" s="70"/>
      <c r="X28" s="71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</row>
    <row r="29" spans="1:44">
      <c r="A29" s="526"/>
      <c r="B29" s="533"/>
      <c r="C29" s="555"/>
      <c r="D29" s="483"/>
      <c r="E29" s="483"/>
      <c r="F29" s="485"/>
      <c r="G29" s="382"/>
      <c r="H29" s="373"/>
      <c r="I29" s="11"/>
      <c r="J29" s="36">
        <v>448</v>
      </c>
      <c r="K29" s="37">
        <f>K28*28</f>
        <v>224</v>
      </c>
      <c r="L29" s="75"/>
      <c r="M29" s="39"/>
      <c r="N29" s="36"/>
      <c r="O29" s="38"/>
      <c r="P29" s="39"/>
      <c r="Q29" s="40"/>
      <c r="R29" s="75">
        <f t="shared" si="12"/>
        <v>224</v>
      </c>
      <c r="S29" s="39">
        <f>SUM(S30:S31)</f>
        <v>108</v>
      </c>
      <c r="T29" s="305"/>
      <c r="U29" s="164"/>
      <c r="V29" s="83"/>
      <c r="W29" s="70"/>
      <c r="X29" s="71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</row>
    <row r="30" spans="1:44" ht="24">
      <c r="A30" s="526"/>
      <c r="B30" s="533"/>
      <c r="C30" s="555"/>
      <c r="D30" s="483"/>
      <c r="E30" s="483"/>
      <c r="F30" s="485"/>
      <c r="G30" s="383" t="s">
        <v>62</v>
      </c>
      <c r="H30" s="84" t="s">
        <v>48</v>
      </c>
      <c r="I30" s="12" t="s">
        <v>36</v>
      </c>
      <c r="J30" s="41" t="s">
        <v>50</v>
      </c>
      <c r="K30" s="42">
        <f t="shared" ref="K30:K32" si="13">L30+O30</f>
        <v>2</v>
      </c>
      <c r="L30" s="123">
        <f>(M30+N30)*2*V30/28</f>
        <v>2</v>
      </c>
      <c r="M30" s="55"/>
      <c r="N30" s="41">
        <v>2</v>
      </c>
      <c r="O30" s="43">
        <f>(P30+Q30)*1*V30/28</f>
        <v>0</v>
      </c>
      <c r="P30" s="12"/>
      <c r="Q30" s="44"/>
      <c r="R30" s="80" t="s">
        <v>38</v>
      </c>
      <c r="S30" s="12">
        <v>68</v>
      </c>
      <c r="T30" s="41"/>
      <c r="U30" s="164"/>
      <c r="V30" s="83">
        <v>14</v>
      </c>
      <c r="W30" s="94"/>
      <c r="X30" s="95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</row>
    <row r="31" spans="1:44">
      <c r="A31" s="526"/>
      <c r="B31" s="533"/>
      <c r="C31" s="555"/>
      <c r="D31" s="483"/>
      <c r="E31" s="483"/>
      <c r="F31" s="485"/>
      <c r="G31" s="383" t="s">
        <v>63</v>
      </c>
      <c r="H31" s="84" t="s">
        <v>48</v>
      </c>
      <c r="I31" s="12" t="s">
        <v>36</v>
      </c>
      <c r="J31" s="41" t="s">
        <v>37</v>
      </c>
      <c r="K31" s="42">
        <f t="shared" si="13"/>
        <v>3</v>
      </c>
      <c r="L31" s="123">
        <f t="shared" ref="L31:L32" si="14">(M31+N31)*2*V31/28</f>
        <v>3</v>
      </c>
      <c r="M31" s="12"/>
      <c r="N31" s="41">
        <v>3</v>
      </c>
      <c r="O31" s="43">
        <f t="shared" ref="O31:O32" si="15">(P31+Q31)*1*V31/28</f>
        <v>0</v>
      </c>
      <c r="P31" s="12"/>
      <c r="Q31" s="44"/>
      <c r="R31" s="80" t="s">
        <v>40</v>
      </c>
      <c r="S31" s="14">
        <v>40</v>
      </c>
      <c r="T31" s="41"/>
      <c r="U31" s="164"/>
      <c r="V31" s="83">
        <v>14</v>
      </c>
      <c r="W31" s="94"/>
      <c r="X31" s="95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1:44" ht="15.75" thickBot="1">
      <c r="A32" s="527"/>
      <c r="B32" s="534"/>
      <c r="C32" s="556"/>
      <c r="D32" s="570"/>
      <c r="E32" s="570"/>
      <c r="F32" s="575"/>
      <c r="G32" s="387" t="s">
        <v>64</v>
      </c>
      <c r="H32" s="100" t="s">
        <v>48</v>
      </c>
      <c r="I32" s="16" t="s">
        <v>36</v>
      </c>
      <c r="J32" s="51" t="s">
        <v>65</v>
      </c>
      <c r="K32" s="52">
        <f t="shared" si="13"/>
        <v>3</v>
      </c>
      <c r="L32" s="359">
        <f t="shared" si="14"/>
        <v>3</v>
      </c>
      <c r="M32" s="16">
        <v>3</v>
      </c>
      <c r="N32" s="51"/>
      <c r="O32" s="53">
        <f t="shared" si="15"/>
        <v>0</v>
      </c>
      <c r="P32" s="16"/>
      <c r="Q32" s="54"/>
      <c r="R32" s="274" t="s">
        <v>258</v>
      </c>
      <c r="S32" s="282"/>
      <c r="T32" s="310"/>
      <c r="U32" s="168"/>
      <c r="V32" s="170">
        <v>14</v>
      </c>
      <c r="W32" s="94"/>
      <c r="X32" s="95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</row>
    <row r="33" spans="1:44">
      <c r="A33" s="526">
        <v>4</v>
      </c>
      <c r="B33" s="533" t="s">
        <v>54</v>
      </c>
      <c r="C33" s="555" t="s">
        <v>66</v>
      </c>
      <c r="D33" s="483" t="s">
        <v>54</v>
      </c>
      <c r="E33" s="483" t="s">
        <v>67</v>
      </c>
      <c r="F33" s="485" t="s">
        <v>33</v>
      </c>
      <c r="G33" s="388"/>
      <c r="H33" s="374"/>
      <c r="I33" s="276"/>
      <c r="J33" s="277">
        <v>16</v>
      </c>
      <c r="K33" s="278">
        <f t="shared" ref="K33:Q33" si="16">SUM(K35:K38)</f>
        <v>9</v>
      </c>
      <c r="L33" s="281">
        <f t="shared" si="16"/>
        <v>7</v>
      </c>
      <c r="M33" s="275">
        <f t="shared" si="16"/>
        <v>3</v>
      </c>
      <c r="N33" s="312">
        <f t="shared" si="16"/>
        <v>4</v>
      </c>
      <c r="O33" s="279">
        <f t="shared" si="16"/>
        <v>2</v>
      </c>
      <c r="P33" s="275">
        <f t="shared" si="16"/>
        <v>0</v>
      </c>
      <c r="Q33" s="280">
        <f t="shared" si="16"/>
        <v>4</v>
      </c>
      <c r="R33" s="281">
        <f t="shared" ref="R33:R34" si="17">J33-K33</f>
        <v>7</v>
      </c>
      <c r="S33" s="275">
        <f>S34/28</f>
        <v>7</v>
      </c>
      <c r="T33" s="312"/>
      <c r="U33" s="164"/>
      <c r="V33" s="324"/>
      <c r="W33" s="70"/>
      <c r="X33" s="71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1:44">
      <c r="A34" s="526"/>
      <c r="B34" s="533"/>
      <c r="C34" s="555"/>
      <c r="D34" s="483"/>
      <c r="E34" s="483"/>
      <c r="F34" s="485"/>
      <c r="G34" s="389"/>
      <c r="H34" s="373"/>
      <c r="I34" s="11"/>
      <c r="J34" s="36">
        <v>448</v>
      </c>
      <c r="K34" s="37">
        <f>K33*28</f>
        <v>252</v>
      </c>
      <c r="L34" s="75"/>
      <c r="M34" s="39"/>
      <c r="N34" s="36"/>
      <c r="O34" s="38"/>
      <c r="P34" s="39"/>
      <c r="Q34" s="40"/>
      <c r="R34" s="75">
        <f t="shared" si="17"/>
        <v>196</v>
      </c>
      <c r="S34" s="39">
        <f>SUM(S35:S38)</f>
        <v>196</v>
      </c>
      <c r="T34" s="305"/>
      <c r="U34" s="164"/>
      <c r="V34" s="83"/>
      <c r="W34" s="70"/>
      <c r="X34" s="71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1:44" ht="24">
      <c r="A35" s="526"/>
      <c r="B35" s="533"/>
      <c r="C35" s="555"/>
      <c r="D35" s="483"/>
      <c r="E35" s="483"/>
      <c r="F35" s="485"/>
      <c r="G35" s="390" t="s">
        <v>68</v>
      </c>
      <c r="H35" s="84" t="s">
        <v>48</v>
      </c>
      <c r="I35" s="12" t="s">
        <v>36</v>
      </c>
      <c r="J35" s="41" t="s">
        <v>37</v>
      </c>
      <c r="K35" s="42">
        <f t="shared" ref="K35:K38" si="18">L35+O35</f>
        <v>2</v>
      </c>
      <c r="L35" s="123">
        <f>(M35+N35)*2*V35/28</f>
        <v>2</v>
      </c>
      <c r="M35" s="12"/>
      <c r="N35" s="341">
        <v>2</v>
      </c>
      <c r="O35" s="43">
        <f>(P35+Q35)*1*V35/28</f>
        <v>0</v>
      </c>
      <c r="P35" s="12"/>
      <c r="Q35" s="44"/>
      <c r="R35" s="80" t="s">
        <v>38</v>
      </c>
      <c r="S35" s="12">
        <v>76</v>
      </c>
      <c r="T35" s="41"/>
      <c r="U35" s="164"/>
      <c r="V35" s="83">
        <v>14</v>
      </c>
      <c r="W35" s="94"/>
      <c r="X35" s="95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</row>
    <row r="36" spans="1:44">
      <c r="A36" s="526"/>
      <c r="B36" s="533"/>
      <c r="C36" s="555"/>
      <c r="D36" s="483"/>
      <c r="E36" s="483"/>
      <c r="F36" s="485"/>
      <c r="G36" s="390" t="s">
        <v>68</v>
      </c>
      <c r="H36" s="84" t="s">
        <v>48</v>
      </c>
      <c r="I36" s="12" t="s">
        <v>36</v>
      </c>
      <c r="J36" s="41" t="s">
        <v>146</v>
      </c>
      <c r="K36" s="42">
        <f t="shared" si="18"/>
        <v>2</v>
      </c>
      <c r="L36" s="123">
        <f t="shared" ref="L36:L38" si="19">(M36+N36)*2*V36/28</f>
        <v>0</v>
      </c>
      <c r="M36" s="12"/>
      <c r="N36" s="41"/>
      <c r="O36" s="43">
        <f t="shared" ref="O36:O38" si="20">(P36+Q36)*1*V36/28</f>
        <v>2</v>
      </c>
      <c r="P36" s="12"/>
      <c r="Q36" s="44">
        <v>4</v>
      </c>
      <c r="R36" s="80" t="s">
        <v>40</v>
      </c>
      <c r="S36" s="14">
        <v>80</v>
      </c>
      <c r="T36" s="41"/>
      <c r="U36" s="164"/>
      <c r="V36" s="83">
        <v>14</v>
      </c>
      <c r="W36" s="94"/>
      <c r="X36" s="95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</row>
    <row r="37" spans="1:44">
      <c r="A37" s="526"/>
      <c r="B37" s="533"/>
      <c r="C37" s="555"/>
      <c r="D37" s="483"/>
      <c r="E37" s="483"/>
      <c r="F37" s="485"/>
      <c r="G37" s="390" t="s">
        <v>69</v>
      </c>
      <c r="H37" s="171" t="s">
        <v>51</v>
      </c>
      <c r="I37" s="12" t="s">
        <v>52</v>
      </c>
      <c r="J37" s="56" t="s">
        <v>53</v>
      </c>
      <c r="K37" s="42">
        <f t="shared" si="18"/>
        <v>2</v>
      </c>
      <c r="L37" s="123">
        <f t="shared" si="19"/>
        <v>2</v>
      </c>
      <c r="M37" s="57"/>
      <c r="N37" s="56">
        <v>2</v>
      </c>
      <c r="O37" s="43">
        <f t="shared" si="20"/>
        <v>0</v>
      </c>
      <c r="P37" s="12"/>
      <c r="Q37" s="44"/>
      <c r="R37" s="96" t="s">
        <v>40</v>
      </c>
      <c r="S37" s="88">
        <v>40</v>
      </c>
      <c r="T37" s="284"/>
      <c r="U37" s="164"/>
      <c r="V37" s="83">
        <v>14</v>
      </c>
      <c r="W37" s="94"/>
      <c r="X37" s="95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</row>
    <row r="38" spans="1:44" ht="15.75" thickBot="1">
      <c r="A38" s="526"/>
      <c r="B38" s="533"/>
      <c r="C38" s="555"/>
      <c r="D38" s="483"/>
      <c r="E38" s="483"/>
      <c r="F38" s="485"/>
      <c r="G38" s="391" t="s">
        <v>70</v>
      </c>
      <c r="H38" s="86" t="s">
        <v>35</v>
      </c>
      <c r="I38" s="14" t="s">
        <v>36</v>
      </c>
      <c r="J38" s="47" t="s">
        <v>37</v>
      </c>
      <c r="K38" s="59">
        <f t="shared" si="18"/>
        <v>3</v>
      </c>
      <c r="L38" s="360">
        <f t="shared" si="19"/>
        <v>3</v>
      </c>
      <c r="M38" s="14">
        <v>3</v>
      </c>
      <c r="N38" s="47"/>
      <c r="O38" s="241">
        <f t="shared" si="20"/>
        <v>0</v>
      </c>
      <c r="P38" s="14"/>
      <c r="Q38" s="60"/>
      <c r="R38" s="86"/>
      <c r="S38" s="97"/>
      <c r="T38" s="47"/>
      <c r="U38" s="164"/>
      <c r="V38" s="165">
        <v>14</v>
      </c>
      <c r="W38" s="94"/>
      <c r="X38" s="95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</row>
    <row r="39" spans="1:44">
      <c r="A39" s="525">
        <v>7</v>
      </c>
      <c r="B39" s="488" t="s">
        <v>76</v>
      </c>
      <c r="C39" s="554" t="s">
        <v>72</v>
      </c>
      <c r="D39" s="482" t="s">
        <v>76</v>
      </c>
      <c r="E39" s="482" t="s">
        <v>81</v>
      </c>
      <c r="F39" s="484" t="s">
        <v>33</v>
      </c>
      <c r="G39" s="392"/>
      <c r="H39" s="372"/>
      <c r="I39" s="10"/>
      <c r="J39" s="31">
        <v>16</v>
      </c>
      <c r="K39" s="32">
        <f t="shared" ref="K39:Q39" si="21">SUM(K41:K46)</f>
        <v>9.5</v>
      </c>
      <c r="L39" s="72">
        <f t="shared" si="21"/>
        <v>6</v>
      </c>
      <c r="M39" s="34">
        <f t="shared" si="21"/>
        <v>3</v>
      </c>
      <c r="N39" s="153">
        <f t="shared" si="21"/>
        <v>3</v>
      </c>
      <c r="O39" s="33">
        <f t="shared" si="21"/>
        <v>3.5</v>
      </c>
      <c r="P39" s="34">
        <f t="shared" si="21"/>
        <v>2</v>
      </c>
      <c r="Q39" s="35">
        <f t="shared" si="21"/>
        <v>5</v>
      </c>
      <c r="R39" s="72">
        <f t="shared" ref="R39:R40" si="22">J39-K39</f>
        <v>6.5</v>
      </c>
      <c r="S39" s="34">
        <f>S40/28</f>
        <v>4.5</v>
      </c>
      <c r="T39" s="304"/>
      <c r="U39" s="162"/>
      <c r="V39" s="163"/>
      <c r="W39" s="70"/>
      <c r="X39" s="71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</row>
    <row r="40" spans="1:44">
      <c r="A40" s="526"/>
      <c r="B40" s="533"/>
      <c r="C40" s="555"/>
      <c r="D40" s="483"/>
      <c r="E40" s="483"/>
      <c r="F40" s="485"/>
      <c r="G40" s="389"/>
      <c r="H40" s="373"/>
      <c r="I40" s="11"/>
      <c r="J40" s="36">
        <v>448</v>
      </c>
      <c r="K40" s="37">
        <f>K39*28</f>
        <v>266</v>
      </c>
      <c r="L40" s="75"/>
      <c r="M40" s="39"/>
      <c r="N40" s="36"/>
      <c r="O40" s="38"/>
      <c r="P40" s="39"/>
      <c r="Q40" s="40"/>
      <c r="R40" s="75">
        <f t="shared" si="22"/>
        <v>182</v>
      </c>
      <c r="S40" s="39">
        <f>SUM(S41:S43)</f>
        <v>126</v>
      </c>
      <c r="T40" s="305"/>
      <c r="U40" s="164"/>
      <c r="V40" s="83"/>
      <c r="W40" s="70"/>
      <c r="X40" s="71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1:44" ht="24">
      <c r="A41" s="526"/>
      <c r="B41" s="533"/>
      <c r="C41" s="555"/>
      <c r="D41" s="483"/>
      <c r="E41" s="483"/>
      <c r="F41" s="485"/>
      <c r="G41" s="393" t="s">
        <v>237</v>
      </c>
      <c r="H41" s="235" t="s">
        <v>75</v>
      </c>
      <c r="I41" s="99" t="s">
        <v>36</v>
      </c>
      <c r="J41" s="231" t="s">
        <v>50</v>
      </c>
      <c r="K41" s="232">
        <f>L41+O41</f>
        <v>3</v>
      </c>
      <c r="L41" s="361">
        <f t="shared" ref="L41:L44" si="23">(M41+N41)*2*V41/28</f>
        <v>3</v>
      </c>
      <c r="M41" s="99"/>
      <c r="N41" s="231">
        <v>3</v>
      </c>
      <c r="O41" s="233">
        <f>(P41+Q41)*1*V43/28</f>
        <v>0</v>
      </c>
      <c r="P41" s="99"/>
      <c r="Q41" s="44"/>
      <c r="R41" s="80" t="s">
        <v>38</v>
      </c>
      <c r="S41" s="12">
        <v>66</v>
      </c>
      <c r="T41" s="41"/>
      <c r="U41" s="164"/>
      <c r="V41" s="83">
        <v>14</v>
      </c>
      <c r="W41" s="70"/>
      <c r="X41" s="71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</row>
    <row r="42" spans="1:44">
      <c r="A42" s="526"/>
      <c r="B42" s="533"/>
      <c r="C42" s="555"/>
      <c r="D42" s="483"/>
      <c r="E42" s="483"/>
      <c r="F42" s="485"/>
      <c r="G42" s="394" t="s">
        <v>82</v>
      </c>
      <c r="H42" s="84" t="s">
        <v>48</v>
      </c>
      <c r="I42" s="12" t="s">
        <v>36</v>
      </c>
      <c r="J42" s="45" t="s">
        <v>44</v>
      </c>
      <c r="K42" s="232">
        <f t="shared" ref="K42:K45" si="24">L42+O42</f>
        <v>1</v>
      </c>
      <c r="L42" s="361">
        <f t="shared" si="23"/>
        <v>0</v>
      </c>
      <c r="M42" s="12"/>
      <c r="N42" s="41"/>
      <c r="O42" s="233">
        <f t="shared" ref="O42" si="25">(P42+Q42)*1*V44/28</f>
        <v>1</v>
      </c>
      <c r="P42" s="12"/>
      <c r="Q42" s="44">
        <v>2</v>
      </c>
      <c r="R42" s="80" t="s">
        <v>40</v>
      </c>
      <c r="S42" s="12">
        <v>60</v>
      </c>
      <c r="T42" s="41"/>
      <c r="U42" s="164"/>
      <c r="V42" s="83">
        <v>14</v>
      </c>
      <c r="W42" s="70"/>
      <c r="X42" s="71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</row>
    <row r="43" spans="1:44">
      <c r="A43" s="526"/>
      <c r="B43" s="533"/>
      <c r="C43" s="555"/>
      <c r="D43" s="483"/>
      <c r="E43" s="483"/>
      <c r="F43" s="485"/>
      <c r="G43" s="395" t="s">
        <v>82</v>
      </c>
      <c r="H43" s="234" t="s">
        <v>35</v>
      </c>
      <c r="I43" s="105" t="s">
        <v>36</v>
      </c>
      <c r="J43" s="229" t="s">
        <v>44</v>
      </c>
      <c r="K43" s="112">
        <f t="shared" si="24"/>
        <v>1</v>
      </c>
      <c r="L43" s="123">
        <f t="shared" si="23"/>
        <v>0</v>
      </c>
      <c r="M43" s="105"/>
      <c r="N43" s="229"/>
      <c r="O43" s="43">
        <f t="shared" ref="O43:O44" si="26">(P43+Q43)*1*V43/28</f>
        <v>1</v>
      </c>
      <c r="P43" s="105"/>
      <c r="Q43" s="113">
        <v>2</v>
      </c>
      <c r="R43" s="230"/>
      <c r="S43" s="105"/>
      <c r="T43" s="41"/>
      <c r="U43" s="164"/>
      <c r="V43" s="83">
        <v>14</v>
      </c>
      <c r="W43" s="70"/>
      <c r="X43" s="71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1:44">
      <c r="A44" s="526"/>
      <c r="B44" s="533"/>
      <c r="C44" s="555"/>
      <c r="D44" s="483"/>
      <c r="E44" s="483"/>
      <c r="F44" s="485"/>
      <c r="G44" s="394" t="s">
        <v>74</v>
      </c>
      <c r="H44" s="84" t="s">
        <v>35</v>
      </c>
      <c r="I44" s="12" t="s">
        <v>36</v>
      </c>
      <c r="J44" s="56" t="s">
        <v>160</v>
      </c>
      <c r="K44" s="42">
        <f t="shared" si="24"/>
        <v>0.5</v>
      </c>
      <c r="L44" s="123">
        <f t="shared" si="23"/>
        <v>0</v>
      </c>
      <c r="M44" s="17"/>
      <c r="N44" s="56"/>
      <c r="O44" s="43">
        <f t="shared" si="26"/>
        <v>0.5</v>
      </c>
      <c r="P44" s="17"/>
      <c r="Q44" s="44">
        <v>1</v>
      </c>
      <c r="R44" s="80"/>
      <c r="S44" s="12"/>
      <c r="T44" s="41"/>
      <c r="U44" s="164"/>
      <c r="V44" s="83">
        <v>14</v>
      </c>
      <c r="W44" s="70"/>
      <c r="X44" s="71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</row>
    <row r="45" spans="1:44">
      <c r="A45" s="526"/>
      <c r="B45" s="533"/>
      <c r="C45" s="555"/>
      <c r="D45" s="483"/>
      <c r="E45" s="483"/>
      <c r="F45" s="485"/>
      <c r="G45" s="396" t="s">
        <v>71</v>
      </c>
      <c r="H45" s="171" t="s">
        <v>51</v>
      </c>
      <c r="I45" s="12" t="s">
        <v>52</v>
      </c>
      <c r="J45" s="56" t="s">
        <v>53</v>
      </c>
      <c r="K45" s="42">
        <f t="shared" si="24"/>
        <v>3</v>
      </c>
      <c r="L45" s="123">
        <f>(M45+N45)*2*V45/28</f>
        <v>3</v>
      </c>
      <c r="M45" s="17">
        <v>3</v>
      </c>
      <c r="N45" s="56"/>
      <c r="O45" s="43">
        <f>(P45+Q45)*1*V45/28</f>
        <v>0</v>
      </c>
      <c r="P45" s="17"/>
      <c r="Q45" s="44"/>
      <c r="R45" s="80"/>
      <c r="S45" s="12"/>
      <c r="T45" s="41"/>
      <c r="U45" s="164"/>
      <c r="V45" s="83">
        <v>14</v>
      </c>
      <c r="W45" s="102"/>
      <c r="X45" s="71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1:44" ht="15.75" thickBot="1">
      <c r="A46" s="527"/>
      <c r="B46" s="534"/>
      <c r="C46" s="556"/>
      <c r="D46" s="570"/>
      <c r="E46" s="570"/>
      <c r="F46" s="575"/>
      <c r="G46" s="397" t="s">
        <v>71</v>
      </c>
      <c r="H46" s="203" t="s">
        <v>51</v>
      </c>
      <c r="I46" s="16" t="s">
        <v>52</v>
      </c>
      <c r="J46" s="309" t="s">
        <v>73</v>
      </c>
      <c r="K46" s="52">
        <f>L46+O46</f>
        <v>1</v>
      </c>
      <c r="L46" s="359">
        <f t="shared" ref="L46" si="27">(M46+N46)*2*V46/28</f>
        <v>0</v>
      </c>
      <c r="M46" s="19"/>
      <c r="N46" s="309"/>
      <c r="O46" s="53">
        <f t="shared" ref="O46" si="28">(P46+Q46)*1*V46/28</f>
        <v>1</v>
      </c>
      <c r="P46" s="19">
        <v>2</v>
      </c>
      <c r="Q46" s="54"/>
      <c r="R46" s="93"/>
      <c r="S46" s="16"/>
      <c r="T46" s="51"/>
      <c r="U46" s="168"/>
      <c r="V46" s="170">
        <v>14</v>
      </c>
      <c r="W46" s="102"/>
      <c r="X46" s="71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1:44">
      <c r="A47" s="526">
        <v>8</v>
      </c>
      <c r="B47" s="533" t="s">
        <v>76</v>
      </c>
      <c r="C47" s="555" t="s">
        <v>88</v>
      </c>
      <c r="D47" s="483" t="s">
        <v>76</v>
      </c>
      <c r="E47" s="483" t="s">
        <v>67</v>
      </c>
      <c r="F47" s="485" t="s">
        <v>33</v>
      </c>
      <c r="G47" s="388"/>
      <c r="H47" s="374"/>
      <c r="I47" s="276"/>
      <c r="J47" s="277">
        <v>16</v>
      </c>
      <c r="K47" s="278">
        <f t="shared" ref="K47:Q47" si="29">SUM(K49:K53)</f>
        <v>10</v>
      </c>
      <c r="L47" s="281">
        <f t="shared" si="29"/>
        <v>10</v>
      </c>
      <c r="M47" s="275">
        <f t="shared" si="29"/>
        <v>6</v>
      </c>
      <c r="N47" s="312">
        <f t="shared" si="29"/>
        <v>4</v>
      </c>
      <c r="O47" s="279">
        <f t="shared" si="29"/>
        <v>0</v>
      </c>
      <c r="P47" s="275">
        <f t="shared" si="29"/>
        <v>0</v>
      </c>
      <c r="Q47" s="280">
        <f t="shared" si="29"/>
        <v>0</v>
      </c>
      <c r="R47" s="281">
        <f t="shared" ref="R47:R48" si="30">J47-K47</f>
        <v>6</v>
      </c>
      <c r="S47" s="275">
        <f>S48/28</f>
        <v>6</v>
      </c>
      <c r="T47" s="311"/>
      <c r="U47" s="164"/>
      <c r="V47" s="324"/>
      <c r="W47" s="70"/>
      <c r="X47" s="71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1:44">
      <c r="A48" s="526"/>
      <c r="B48" s="533"/>
      <c r="C48" s="555"/>
      <c r="D48" s="483"/>
      <c r="E48" s="483"/>
      <c r="F48" s="485"/>
      <c r="G48" s="389"/>
      <c r="H48" s="373"/>
      <c r="I48" s="11"/>
      <c r="J48" s="36">
        <v>448</v>
      </c>
      <c r="K48" s="37">
        <f>K47*28</f>
        <v>280</v>
      </c>
      <c r="L48" s="75"/>
      <c r="M48" s="39"/>
      <c r="N48" s="36"/>
      <c r="O48" s="38"/>
      <c r="P48" s="39"/>
      <c r="Q48" s="40"/>
      <c r="R48" s="75">
        <f t="shared" si="30"/>
        <v>168</v>
      </c>
      <c r="S48" s="39">
        <f>SUM(S49:S53)</f>
        <v>168</v>
      </c>
      <c r="T48" s="305"/>
      <c r="U48" s="164"/>
      <c r="V48" s="83"/>
      <c r="W48" s="70"/>
      <c r="X48" s="71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</row>
    <row r="49" spans="1:44" ht="24">
      <c r="A49" s="526"/>
      <c r="B49" s="533"/>
      <c r="C49" s="555"/>
      <c r="D49" s="483"/>
      <c r="E49" s="483"/>
      <c r="F49" s="485"/>
      <c r="G49" s="390" t="s">
        <v>89</v>
      </c>
      <c r="H49" s="84" t="s">
        <v>75</v>
      </c>
      <c r="I49" s="12" t="s">
        <v>36</v>
      </c>
      <c r="J49" s="41" t="s">
        <v>37</v>
      </c>
      <c r="K49" s="42">
        <f t="shared" ref="K49:K53" si="31">L49+O49</f>
        <v>2</v>
      </c>
      <c r="L49" s="123">
        <f>(M49+N49)*2*V49/28</f>
        <v>2</v>
      </c>
      <c r="M49" s="12">
        <v>2</v>
      </c>
      <c r="N49" s="41"/>
      <c r="O49" s="43">
        <f>(P49+Q49)*1*V49/28</f>
        <v>0</v>
      </c>
      <c r="P49" s="12"/>
      <c r="Q49" s="44"/>
      <c r="R49" s="80" t="s">
        <v>38</v>
      </c>
      <c r="S49" s="12">
        <v>60</v>
      </c>
      <c r="T49" s="41"/>
      <c r="U49" s="164"/>
      <c r="V49" s="83">
        <v>14</v>
      </c>
      <c r="W49" s="70"/>
      <c r="X49" s="71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</row>
    <row r="50" spans="1:44">
      <c r="A50" s="526"/>
      <c r="B50" s="533"/>
      <c r="C50" s="555"/>
      <c r="D50" s="483"/>
      <c r="E50" s="483"/>
      <c r="F50" s="485"/>
      <c r="G50" s="390" t="s">
        <v>90</v>
      </c>
      <c r="H50" s="84" t="s">
        <v>48</v>
      </c>
      <c r="I50" s="12" t="s">
        <v>36</v>
      </c>
      <c r="J50" s="41" t="s">
        <v>50</v>
      </c>
      <c r="K50" s="42">
        <f t="shared" si="31"/>
        <v>2</v>
      </c>
      <c r="L50" s="123">
        <f t="shared" ref="L50:L53" si="32">(M50+N50)*2*V50/28</f>
        <v>2</v>
      </c>
      <c r="M50" s="12">
        <v>2</v>
      </c>
      <c r="N50" s="41"/>
      <c r="O50" s="43">
        <f t="shared" ref="O50:O53" si="33">(P50+Q50)*1*V50/28</f>
        <v>0</v>
      </c>
      <c r="P50" s="12"/>
      <c r="Q50" s="44"/>
      <c r="R50" s="80" t="s">
        <v>40</v>
      </c>
      <c r="S50" s="12">
        <v>46</v>
      </c>
      <c r="T50" s="41"/>
      <c r="U50" s="164"/>
      <c r="V50" s="83">
        <v>14</v>
      </c>
      <c r="W50" s="70"/>
      <c r="X50" s="71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1:44">
      <c r="A51" s="526"/>
      <c r="B51" s="533"/>
      <c r="C51" s="555"/>
      <c r="D51" s="483"/>
      <c r="E51" s="483"/>
      <c r="F51" s="485"/>
      <c r="G51" s="390" t="s">
        <v>91</v>
      </c>
      <c r="H51" s="84" t="s">
        <v>75</v>
      </c>
      <c r="I51" s="12" t="s">
        <v>36</v>
      </c>
      <c r="J51" s="41" t="s">
        <v>92</v>
      </c>
      <c r="K51" s="42">
        <f t="shared" si="31"/>
        <v>2</v>
      </c>
      <c r="L51" s="123">
        <f t="shared" si="32"/>
        <v>2</v>
      </c>
      <c r="M51" s="12">
        <v>2</v>
      </c>
      <c r="N51" s="41"/>
      <c r="O51" s="43">
        <f t="shared" si="33"/>
        <v>0</v>
      </c>
      <c r="P51" s="12"/>
      <c r="Q51" s="44"/>
      <c r="R51" s="98" t="s">
        <v>258</v>
      </c>
      <c r="S51" s="99">
        <v>62</v>
      </c>
      <c r="T51" s="41"/>
      <c r="U51" s="164"/>
      <c r="V51" s="83">
        <v>14</v>
      </c>
      <c r="W51" s="70"/>
      <c r="X51" s="71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1:44">
      <c r="A52" s="526"/>
      <c r="B52" s="533"/>
      <c r="C52" s="555"/>
      <c r="D52" s="483"/>
      <c r="E52" s="483"/>
      <c r="F52" s="485"/>
      <c r="G52" s="390" t="s">
        <v>93</v>
      </c>
      <c r="H52" s="84" t="s">
        <v>48</v>
      </c>
      <c r="I52" s="12" t="s">
        <v>36</v>
      </c>
      <c r="J52" s="41" t="s">
        <v>65</v>
      </c>
      <c r="K52" s="42">
        <f t="shared" si="31"/>
        <v>2</v>
      </c>
      <c r="L52" s="123">
        <f t="shared" si="32"/>
        <v>2</v>
      </c>
      <c r="M52" s="12"/>
      <c r="N52" s="41">
        <v>2</v>
      </c>
      <c r="O52" s="43">
        <f t="shared" si="33"/>
        <v>0</v>
      </c>
      <c r="P52" s="12"/>
      <c r="Q52" s="44"/>
      <c r="R52" s="84"/>
      <c r="S52" s="12"/>
      <c r="T52" s="229"/>
      <c r="U52" s="330"/>
      <c r="V52" s="83">
        <v>14</v>
      </c>
      <c r="W52" s="70"/>
      <c r="X52" s="71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</row>
    <row r="53" spans="1:44" ht="15.75" thickBot="1">
      <c r="A53" s="527"/>
      <c r="B53" s="534"/>
      <c r="C53" s="556"/>
      <c r="D53" s="570"/>
      <c r="E53" s="570"/>
      <c r="F53" s="575"/>
      <c r="G53" s="387" t="s">
        <v>94</v>
      </c>
      <c r="H53" s="100" t="s">
        <v>48</v>
      </c>
      <c r="I53" s="16" t="s">
        <v>36</v>
      </c>
      <c r="J53" s="51" t="s">
        <v>37</v>
      </c>
      <c r="K53" s="52">
        <f t="shared" si="31"/>
        <v>2</v>
      </c>
      <c r="L53" s="123">
        <f t="shared" si="32"/>
        <v>2</v>
      </c>
      <c r="M53" s="16"/>
      <c r="N53" s="51">
        <v>2</v>
      </c>
      <c r="O53" s="43">
        <f t="shared" si="33"/>
        <v>0</v>
      </c>
      <c r="P53" s="16"/>
      <c r="Q53" s="54"/>
      <c r="R53" s="100"/>
      <c r="S53" s="16"/>
      <c r="T53" s="51"/>
      <c r="U53" s="331"/>
      <c r="V53" s="170">
        <v>14</v>
      </c>
      <c r="W53" s="70"/>
      <c r="X53" s="71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</row>
    <row r="54" spans="1:44">
      <c r="A54" s="525">
        <v>9</v>
      </c>
      <c r="B54" s="488" t="s">
        <v>76</v>
      </c>
      <c r="C54" s="554" t="s">
        <v>95</v>
      </c>
      <c r="D54" s="482" t="s">
        <v>76</v>
      </c>
      <c r="E54" s="482" t="s">
        <v>96</v>
      </c>
      <c r="F54" s="484" t="s">
        <v>33</v>
      </c>
      <c r="G54" s="392"/>
      <c r="H54" s="372"/>
      <c r="I54" s="10"/>
      <c r="J54" s="31">
        <v>16</v>
      </c>
      <c r="K54" s="32">
        <f>SUM(K56:K60)</f>
        <v>9.5</v>
      </c>
      <c r="L54" s="72">
        <f>SUM(L56:L60)</f>
        <v>7</v>
      </c>
      <c r="M54" s="34">
        <f>SUM(M56:M60)</f>
        <v>3</v>
      </c>
      <c r="N54" s="153">
        <f>SUM(N56:N60)</f>
        <v>4</v>
      </c>
      <c r="O54" s="33">
        <f>SUM(O56:O60)</f>
        <v>2.5</v>
      </c>
      <c r="P54" s="34">
        <f>SUM(P56:P60)</f>
        <v>3</v>
      </c>
      <c r="Q54" s="35">
        <f>SUM(Q56:Q60)</f>
        <v>2</v>
      </c>
      <c r="R54" s="72">
        <f t="shared" ref="R54:R55" si="34">J54-K54</f>
        <v>6.5</v>
      </c>
      <c r="S54" s="34">
        <f>S55/28</f>
        <v>6</v>
      </c>
      <c r="T54" s="153"/>
      <c r="U54" s="162"/>
      <c r="V54" s="163"/>
      <c r="W54" s="70"/>
      <c r="X54" s="71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</row>
    <row r="55" spans="1:44">
      <c r="A55" s="526"/>
      <c r="B55" s="533"/>
      <c r="C55" s="555"/>
      <c r="D55" s="483"/>
      <c r="E55" s="483"/>
      <c r="F55" s="485"/>
      <c r="G55" s="389"/>
      <c r="H55" s="373"/>
      <c r="I55" s="11"/>
      <c r="J55" s="36">
        <v>448</v>
      </c>
      <c r="K55" s="37">
        <f>K54*28</f>
        <v>266</v>
      </c>
      <c r="L55" s="75"/>
      <c r="M55" s="39"/>
      <c r="N55" s="36"/>
      <c r="O55" s="38"/>
      <c r="P55" s="39"/>
      <c r="Q55" s="40"/>
      <c r="R55" s="75">
        <f t="shared" si="34"/>
        <v>182</v>
      </c>
      <c r="S55" s="39">
        <f>SUM(S56+S58+S59)</f>
        <v>168</v>
      </c>
      <c r="T55" s="305"/>
      <c r="U55" s="164"/>
      <c r="V55" s="83"/>
      <c r="W55" s="70"/>
      <c r="X55" s="71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</row>
    <row r="56" spans="1:44" ht="24">
      <c r="A56" s="526"/>
      <c r="B56" s="533"/>
      <c r="C56" s="555"/>
      <c r="D56" s="483"/>
      <c r="E56" s="483"/>
      <c r="F56" s="485"/>
      <c r="G56" s="390" t="s">
        <v>97</v>
      </c>
      <c r="H56" s="84" t="s">
        <v>35</v>
      </c>
      <c r="I56" s="12" t="s">
        <v>36</v>
      </c>
      <c r="J56" s="41" t="s">
        <v>37</v>
      </c>
      <c r="K56" s="42">
        <f t="shared" ref="K56:K59" si="35">L56+O56</f>
        <v>2</v>
      </c>
      <c r="L56" s="123">
        <f>(M56+N56)*2*V56/28</f>
        <v>2</v>
      </c>
      <c r="M56" s="12"/>
      <c r="N56" s="41">
        <v>2</v>
      </c>
      <c r="O56" s="43">
        <f>(P56+Q56)*1*V56/28</f>
        <v>0</v>
      </c>
      <c r="P56" s="12"/>
      <c r="Q56" s="44"/>
      <c r="R56" s="80" t="s">
        <v>38</v>
      </c>
      <c r="S56" s="12">
        <v>60</v>
      </c>
      <c r="T56" s="41"/>
      <c r="U56" s="164"/>
      <c r="V56" s="83">
        <v>14</v>
      </c>
      <c r="W56" s="94"/>
      <c r="X56" s="95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</row>
    <row r="57" spans="1:44" s="273" customFormat="1">
      <c r="A57" s="526"/>
      <c r="B57" s="533"/>
      <c r="C57" s="555"/>
      <c r="D57" s="483"/>
      <c r="E57" s="483"/>
      <c r="F57" s="485"/>
      <c r="G57" s="391" t="s">
        <v>97</v>
      </c>
      <c r="H57" s="86" t="s">
        <v>35</v>
      </c>
      <c r="I57" s="14" t="s">
        <v>36</v>
      </c>
      <c r="J57" s="47" t="s">
        <v>39</v>
      </c>
      <c r="K57" s="59">
        <f t="shared" si="35"/>
        <v>1</v>
      </c>
      <c r="L57" s="360">
        <f t="shared" ref="L57" si="36">(M57+N57)*2*V57/28</f>
        <v>0</v>
      </c>
      <c r="M57" s="14"/>
      <c r="N57" s="47"/>
      <c r="O57" s="241">
        <f t="shared" ref="O57" si="37">(P57+Q57)*1*V57/28</f>
        <v>1</v>
      </c>
      <c r="P57" s="14"/>
      <c r="Q57" s="60">
        <v>2</v>
      </c>
      <c r="R57" s="86"/>
      <c r="S57" s="14"/>
      <c r="T57" s="47"/>
      <c r="U57" s="82"/>
      <c r="V57" s="77">
        <v>14</v>
      </c>
      <c r="W57" s="94"/>
      <c r="X57" s="95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</row>
    <row r="58" spans="1:44">
      <c r="A58" s="526"/>
      <c r="B58" s="533"/>
      <c r="C58" s="555"/>
      <c r="D58" s="483"/>
      <c r="E58" s="483"/>
      <c r="F58" s="485"/>
      <c r="G58" s="616" t="s">
        <v>98</v>
      </c>
      <c r="H58" s="617" t="s">
        <v>51</v>
      </c>
      <c r="I58" s="129" t="s">
        <v>52</v>
      </c>
      <c r="J58" s="618" t="s">
        <v>53</v>
      </c>
      <c r="K58" s="131">
        <f t="shared" si="35"/>
        <v>3</v>
      </c>
      <c r="L58" s="603">
        <f t="shared" ref="L58:L59" si="38">(M58+N58)*2*V58/28</f>
        <v>3</v>
      </c>
      <c r="M58" s="619">
        <v>3</v>
      </c>
      <c r="N58" s="618"/>
      <c r="O58" s="604">
        <f t="shared" ref="O58:O59" si="39">(P58+Q58)*1*V58/28</f>
        <v>0</v>
      </c>
      <c r="P58" s="619"/>
      <c r="Q58" s="132"/>
      <c r="R58" s="620" t="s">
        <v>40</v>
      </c>
      <c r="S58" s="129">
        <v>46</v>
      </c>
      <c r="T58" s="132"/>
      <c r="U58" s="164"/>
      <c r="V58" s="83">
        <v>14</v>
      </c>
      <c r="W58" s="94"/>
      <c r="X58" s="95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1:44">
      <c r="A59" s="526"/>
      <c r="B59" s="533"/>
      <c r="C59" s="555"/>
      <c r="D59" s="483"/>
      <c r="E59" s="483"/>
      <c r="F59" s="485"/>
      <c r="G59" s="398" t="s">
        <v>98</v>
      </c>
      <c r="H59" s="171" t="s">
        <v>51</v>
      </c>
      <c r="I59" s="12" t="s">
        <v>52</v>
      </c>
      <c r="J59" s="56" t="s">
        <v>73</v>
      </c>
      <c r="K59" s="42">
        <f t="shared" si="35"/>
        <v>1.5</v>
      </c>
      <c r="L59" s="123">
        <f t="shared" si="38"/>
        <v>0</v>
      </c>
      <c r="M59" s="17"/>
      <c r="N59" s="56"/>
      <c r="O59" s="43">
        <f t="shared" si="39"/>
        <v>1.5</v>
      </c>
      <c r="P59" s="17">
        <v>3</v>
      </c>
      <c r="Q59" s="44"/>
      <c r="R59" s="98" t="s">
        <v>258</v>
      </c>
      <c r="S59" s="99">
        <v>62</v>
      </c>
      <c r="T59" s="41"/>
      <c r="U59" s="164"/>
      <c r="V59" s="83">
        <v>14</v>
      </c>
      <c r="W59" s="94"/>
      <c r="X59" s="95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</row>
    <row r="60" spans="1:44" ht="15.75" thickBot="1">
      <c r="A60" s="526"/>
      <c r="B60" s="533"/>
      <c r="C60" s="555"/>
      <c r="D60" s="483"/>
      <c r="E60" s="483"/>
      <c r="F60" s="485"/>
      <c r="G60" s="403" t="s">
        <v>99</v>
      </c>
      <c r="H60" s="375" t="s">
        <v>35</v>
      </c>
      <c r="I60" s="14" t="s">
        <v>36</v>
      </c>
      <c r="J60" s="156" t="s">
        <v>37</v>
      </c>
      <c r="K60" s="59">
        <v>2</v>
      </c>
      <c r="L60" s="123">
        <v>2</v>
      </c>
      <c r="M60" s="20"/>
      <c r="N60" s="156">
        <v>2</v>
      </c>
      <c r="O60" s="43">
        <v>0</v>
      </c>
      <c r="P60" s="20"/>
      <c r="Q60" s="60"/>
      <c r="R60" s="295"/>
      <c r="S60" s="14"/>
      <c r="T60" s="47"/>
      <c r="U60" s="164"/>
      <c r="V60" s="165">
        <v>14</v>
      </c>
      <c r="W60" s="94"/>
      <c r="X60" s="95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</row>
    <row r="61" spans="1:44">
      <c r="A61" s="486">
        <v>10</v>
      </c>
      <c r="B61" s="488" t="s">
        <v>76</v>
      </c>
      <c r="C61" s="554" t="s">
        <v>100</v>
      </c>
      <c r="D61" s="482" t="s">
        <v>76</v>
      </c>
      <c r="E61" s="482" t="s">
        <v>101</v>
      </c>
      <c r="F61" s="484" t="s">
        <v>33</v>
      </c>
      <c r="G61" s="392"/>
      <c r="H61" s="372"/>
      <c r="I61" s="10"/>
      <c r="J61" s="31">
        <v>16</v>
      </c>
      <c r="K61" s="32">
        <f t="shared" ref="K61:Q61" si="40">SUM(K63:K67)</f>
        <v>10</v>
      </c>
      <c r="L61" s="72">
        <f t="shared" si="40"/>
        <v>8</v>
      </c>
      <c r="M61" s="34">
        <f t="shared" si="40"/>
        <v>2</v>
      </c>
      <c r="N61" s="153">
        <f t="shared" si="40"/>
        <v>6</v>
      </c>
      <c r="O61" s="33">
        <f t="shared" si="40"/>
        <v>2</v>
      </c>
      <c r="P61" s="34">
        <f t="shared" si="40"/>
        <v>2</v>
      </c>
      <c r="Q61" s="35">
        <f t="shared" si="40"/>
        <v>2</v>
      </c>
      <c r="R61" s="72">
        <f t="shared" ref="R61:R62" si="41">J61-K61</f>
        <v>6</v>
      </c>
      <c r="S61" s="34">
        <f>S62/28</f>
        <v>5</v>
      </c>
      <c r="T61" s="304"/>
      <c r="U61" s="162"/>
      <c r="V61" s="163"/>
      <c r="W61" s="70"/>
      <c r="X61" s="71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</row>
    <row r="62" spans="1:44">
      <c r="A62" s="523"/>
      <c r="B62" s="533"/>
      <c r="C62" s="555"/>
      <c r="D62" s="483"/>
      <c r="E62" s="483"/>
      <c r="F62" s="485"/>
      <c r="G62" s="389"/>
      <c r="H62" s="373"/>
      <c r="I62" s="11"/>
      <c r="J62" s="36">
        <v>448</v>
      </c>
      <c r="K62" s="37">
        <f>K61*28</f>
        <v>280</v>
      </c>
      <c r="L62" s="75"/>
      <c r="M62" s="39"/>
      <c r="N62" s="36"/>
      <c r="O62" s="38"/>
      <c r="P62" s="39"/>
      <c r="Q62" s="40"/>
      <c r="R62" s="75">
        <f t="shared" si="41"/>
        <v>168</v>
      </c>
      <c r="S62" s="39">
        <f>SUM(S63:S66)</f>
        <v>140</v>
      </c>
      <c r="T62" s="305"/>
      <c r="U62" s="164"/>
      <c r="V62" s="83"/>
      <c r="W62" s="70"/>
      <c r="X62" s="71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</row>
    <row r="63" spans="1:44" ht="24">
      <c r="A63" s="523"/>
      <c r="B63" s="533"/>
      <c r="C63" s="555"/>
      <c r="D63" s="483"/>
      <c r="E63" s="483"/>
      <c r="F63" s="485"/>
      <c r="G63" s="390" t="s">
        <v>102</v>
      </c>
      <c r="H63" s="84" t="s">
        <v>48</v>
      </c>
      <c r="I63" s="12" t="s">
        <v>36</v>
      </c>
      <c r="J63" s="41" t="s">
        <v>53</v>
      </c>
      <c r="K63" s="42">
        <f t="shared" ref="K63:K67" si="42">L63+O63</f>
        <v>2</v>
      </c>
      <c r="L63" s="123">
        <f>(M63+N63)*2*V63/28</f>
        <v>2</v>
      </c>
      <c r="M63" s="12">
        <v>2</v>
      </c>
      <c r="N63" s="41"/>
      <c r="O63" s="43">
        <f>(P63+Q63)*1*V63/28</f>
        <v>0</v>
      </c>
      <c r="P63" s="12"/>
      <c r="Q63" s="44"/>
      <c r="R63" s="80" t="s">
        <v>38</v>
      </c>
      <c r="S63" s="12">
        <v>60</v>
      </c>
      <c r="T63" s="41"/>
      <c r="U63" s="164"/>
      <c r="V63" s="83">
        <v>14</v>
      </c>
      <c r="W63" s="94" t="s">
        <v>100</v>
      </c>
      <c r="X63" s="95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1:44" s="433" customFormat="1">
      <c r="A64" s="523"/>
      <c r="B64" s="533"/>
      <c r="C64" s="555"/>
      <c r="D64" s="483"/>
      <c r="E64" s="483"/>
      <c r="F64" s="485"/>
      <c r="G64" s="448" t="s">
        <v>252</v>
      </c>
      <c r="H64" s="449" t="s">
        <v>48</v>
      </c>
      <c r="I64" s="450" t="s">
        <v>36</v>
      </c>
      <c r="J64" s="451" t="s">
        <v>73</v>
      </c>
      <c r="K64" s="452">
        <f t="shared" si="42"/>
        <v>1</v>
      </c>
      <c r="L64" s="453">
        <f t="shared" ref="L64:L67" si="43">(M64+N64)*2*V64/28</f>
        <v>0</v>
      </c>
      <c r="M64" s="450"/>
      <c r="N64" s="451"/>
      <c r="O64" s="454">
        <f t="shared" ref="O64:O67" si="44">(P64+Q64)*1*V64/28</f>
        <v>1</v>
      </c>
      <c r="P64" s="450">
        <v>2</v>
      </c>
      <c r="Q64" s="455"/>
      <c r="R64" s="456" t="s">
        <v>40</v>
      </c>
      <c r="S64" s="450">
        <v>32</v>
      </c>
      <c r="T64" s="451"/>
      <c r="U64" s="428"/>
      <c r="V64" s="429">
        <v>14</v>
      </c>
      <c r="W64" s="457" t="s">
        <v>100</v>
      </c>
      <c r="X64" s="458"/>
      <c r="Y64" s="432"/>
      <c r="Z64" s="432"/>
      <c r="AA64" s="432"/>
      <c r="AB64" s="432"/>
      <c r="AC64" s="432"/>
      <c r="AD64" s="432"/>
      <c r="AE64" s="432"/>
      <c r="AF64" s="432"/>
      <c r="AG64" s="432"/>
      <c r="AH64" s="432"/>
      <c r="AI64" s="432"/>
      <c r="AJ64" s="432"/>
      <c r="AK64" s="432"/>
      <c r="AL64" s="432"/>
      <c r="AM64" s="432"/>
      <c r="AN64" s="432"/>
      <c r="AO64" s="432"/>
      <c r="AP64" s="432"/>
      <c r="AQ64" s="432"/>
      <c r="AR64" s="432"/>
    </row>
    <row r="65" spans="1:44" s="433" customFormat="1">
      <c r="A65" s="523"/>
      <c r="B65" s="533"/>
      <c r="C65" s="555"/>
      <c r="D65" s="483"/>
      <c r="E65" s="483"/>
      <c r="F65" s="485"/>
      <c r="G65" s="459" t="s">
        <v>103</v>
      </c>
      <c r="H65" s="449" t="s">
        <v>48</v>
      </c>
      <c r="I65" s="450" t="s">
        <v>36</v>
      </c>
      <c r="J65" s="451" t="s">
        <v>53</v>
      </c>
      <c r="K65" s="452">
        <f t="shared" si="42"/>
        <v>3</v>
      </c>
      <c r="L65" s="453">
        <f t="shared" si="43"/>
        <v>3</v>
      </c>
      <c r="M65" s="450"/>
      <c r="N65" s="451">
        <v>3</v>
      </c>
      <c r="O65" s="454">
        <f t="shared" si="44"/>
        <v>0</v>
      </c>
      <c r="P65" s="450"/>
      <c r="Q65" s="455"/>
      <c r="R65" s="460" t="s">
        <v>258</v>
      </c>
      <c r="S65" s="461">
        <v>48</v>
      </c>
      <c r="T65" s="451"/>
      <c r="U65" s="428"/>
      <c r="V65" s="429">
        <v>14</v>
      </c>
      <c r="W65" s="457" t="s">
        <v>100</v>
      </c>
      <c r="X65" s="458"/>
      <c r="Y65" s="432"/>
      <c r="Z65" s="432"/>
      <c r="AA65" s="432"/>
      <c r="AB65" s="432"/>
      <c r="AC65" s="432"/>
      <c r="AD65" s="432"/>
      <c r="AE65" s="432"/>
      <c r="AF65" s="432"/>
      <c r="AG65" s="432"/>
      <c r="AH65" s="432"/>
      <c r="AI65" s="432"/>
      <c r="AJ65" s="432"/>
      <c r="AK65" s="432"/>
      <c r="AL65" s="432"/>
      <c r="AM65" s="432"/>
      <c r="AN65" s="432"/>
      <c r="AO65" s="432"/>
      <c r="AP65" s="432"/>
      <c r="AQ65" s="432"/>
      <c r="AR65" s="432"/>
    </row>
    <row r="66" spans="1:44" s="433" customFormat="1">
      <c r="A66" s="523"/>
      <c r="B66" s="533"/>
      <c r="C66" s="555"/>
      <c r="D66" s="483"/>
      <c r="E66" s="483"/>
      <c r="F66" s="485"/>
      <c r="G66" s="462" t="s">
        <v>253</v>
      </c>
      <c r="H66" s="463" t="s">
        <v>48</v>
      </c>
      <c r="I66" s="464" t="s">
        <v>36</v>
      </c>
      <c r="J66" s="465" t="s">
        <v>42</v>
      </c>
      <c r="K66" s="466">
        <f t="shared" si="42"/>
        <v>1</v>
      </c>
      <c r="L66" s="453">
        <f t="shared" si="43"/>
        <v>0</v>
      </c>
      <c r="M66" s="464"/>
      <c r="N66" s="465"/>
      <c r="O66" s="454">
        <f t="shared" si="44"/>
        <v>1</v>
      </c>
      <c r="P66" s="464"/>
      <c r="Q66" s="467">
        <v>2</v>
      </c>
      <c r="R66" s="463"/>
      <c r="S66" s="464"/>
      <c r="T66" s="465"/>
      <c r="U66" s="437"/>
      <c r="V66" s="468">
        <v>14</v>
      </c>
      <c r="W66" s="469" t="s">
        <v>100</v>
      </c>
      <c r="X66" s="458"/>
      <c r="Y66" s="432"/>
      <c r="Z66" s="432"/>
      <c r="AA66" s="432"/>
      <c r="AB66" s="432"/>
      <c r="AC66" s="432"/>
      <c r="AD66" s="432"/>
      <c r="AE66" s="432"/>
      <c r="AF66" s="432"/>
      <c r="AG66" s="432"/>
      <c r="AH66" s="432"/>
      <c r="AI66" s="432"/>
      <c r="AJ66" s="432"/>
      <c r="AK66" s="432"/>
      <c r="AL66" s="432"/>
      <c r="AM66" s="432"/>
      <c r="AN66" s="432"/>
      <c r="AO66" s="432"/>
      <c r="AP66" s="432"/>
      <c r="AQ66" s="432"/>
      <c r="AR66" s="432"/>
    </row>
    <row r="67" spans="1:44" ht="15.75" thickBot="1">
      <c r="A67" s="523"/>
      <c r="B67" s="533"/>
      <c r="C67" s="555"/>
      <c r="D67" s="483"/>
      <c r="E67" s="483"/>
      <c r="F67" s="485"/>
      <c r="G67" s="400" t="s">
        <v>104</v>
      </c>
      <c r="H67" s="234" t="s">
        <v>48</v>
      </c>
      <c r="I67" s="105" t="s">
        <v>36</v>
      </c>
      <c r="J67" s="111" t="s">
        <v>53</v>
      </c>
      <c r="K67" s="112">
        <f t="shared" si="42"/>
        <v>3</v>
      </c>
      <c r="L67" s="123">
        <f t="shared" si="43"/>
        <v>3</v>
      </c>
      <c r="M67" s="105"/>
      <c r="N67" s="229">
        <v>3</v>
      </c>
      <c r="O67" s="43">
        <f t="shared" si="44"/>
        <v>0</v>
      </c>
      <c r="P67" s="105"/>
      <c r="Q67" s="113"/>
      <c r="S67" s="477"/>
      <c r="T67" s="229"/>
      <c r="U67" s="164"/>
      <c r="V67" s="83">
        <v>14</v>
      </c>
      <c r="W67" s="94" t="s">
        <v>100</v>
      </c>
      <c r="X67" s="95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</row>
    <row r="68" spans="1:44">
      <c r="A68" s="528">
        <v>11</v>
      </c>
      <c r="B68" s="488" t="s">
        <v>76</v>
      </c>
      <c r="C68" s="554" t="s">
        <v>105</v>
      </c>
      <c r="D68" s="482" t="s">
        <v>76</v>
      </c>
      <c r="E68" s="482" t="s">
        <v>61</v>
      </c>
      <c r="F68" s="484" t="s">
        <v>33</v>
      </c>
      <c r="G68" s="392"/>
      <c r="H68" s="372"/>
      <c r="I68" s="10"/>
      <c r="J68" s="31">
        <v>16</v>
      </c>
      <c r="K68" s="32">
        <f t="shared" ref="K68:Q68" si="45">SUM(K70:K76)</f>
        <v>10</v>
      </c>
      <c r="L68" s="72">
        <f t="shared" si="45"/>
        <v>9</v>
      </c>
      <c r="M68" s="34">
        <f t="shared" si="45"/>
        <v>6</v>
      </c>
      <c r="N68" s="153">
        <f t="shared" si="45"/>
        <v>3</v>
      </c>
      <c r="O68" s="33">
        <f t="shared" si="45"/>
        <v>1</v>
      </c>
      <c r="P68" s="34">
        <f t="shared" si="45"/>
        <v>2</v>
      </c>
      <c r="Q68" s="35">
        <f t="shared" si="45"/>
        <v>0</v>
      </c>
      <c r="R68" s="72">
        <f t="shared" ref="R68:R69" si="46">J68-K68</f>
        <v>6</v>
      </c>
      <c r="S68" s="34">
        <f>S69/28</f>
        <v>6</v>
      </c>
      <c r="T68" s="153"/>
      <c r="U68" s="162"/>
      <c r="V68" s="163"/>
      <c r="W68" s="70"/>
      <c r="X68" s="71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1:44">
      <c r="A69" s="529"/>
      <c r="B69" s="533"/>
      <c r="C69" s="555"/>
      <c r="D69" s="483"/>
      <c r="E69" s="483"/>
      <c r="F69" s="485"/>
      <c r="G69" s="389"/>
      <c r="H69" s="373"/>
      <c r="I69" s="11"/>
      <c r="J69" s="36">
        <v>448</v>
      </c>
      <c r="K69" s="37">
        <f>K68*28</f>
        <v>280</v>
      </c>
      <c r="L69" s="75"/>
      <c r="M69" s="39"/>
      <c r="N69" s="36"/>
      <c r="O69" s="38"/>
      <c r="P69" s="39"/>
      <c r="Q69" s="40"/>
      <c r="R69" s="75">
        <f t="shared" si="46"/>
        <v>168</v>
      </c>
      <c r="S69" s="39">
        <f>SUM(S70:S73)</f>
        <v>168</v>
      </c>
      <c r="T69" s="305"/>
      <c r="U69" s="164"/>
      <c r="V69" s="83"/>
      <c r="W69" s="70"/>
      <c r="X69" s="71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1:44" ht="24">
      <c r="A70" s="529"/>
      <c r="B70" s="533"/>
      <c r="C70" s="555"/>
      <c r="D70" s="483"/>
      <c r="E70" s="483"/>
      <c r="F70" s="485"/>
      <c r="G70" s="401" t="s">
        <v>106</v>
      </c>
      <c r="H70" s="144" t="s">
        <v>48</v>
      </c>
      <c r="I70" s="107" t="s">
        <v>36</v>
      </c>
      <c r="J70" s="116" t="s">
        <v>37</v>
      </c>
      <c r="K70" s="117">
        <f t="shared" ref="K70:K76" si="47">L70+O70</f>
        <v>1</v>
      </c>
      <c r="L70" s="362">
        <f>(M70+N70)*2*V70/28</f>
        <v>1</v>
      </c>
      <c r="M70" s="107">
        <v>1</v>
      </c>
      <c r="N70" s="116"/>
      <c r="O70" s="118">
        <f>(P70+Q70)*1*V70/28</f>
        <v>0</v>
      </c>
      <c r="P70" s="107"/>
      <c r="Q70" s="138"/>
      <c r="R70" s="80" t="s">
        <v>38</v>
      </c>
      <c r="S70" s="12">
        <v>60</v>
      </c>
      <c r="T70" s="41"/>
      <c r="U70" s="164"/>
      <c r="V70" s="83">
        <v>14</v>
      </c>
      <c r="W70" s="94"/>
      <c r="X70" s="95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1:44">
      <c r="A71" s="529"/>
      <c r="B71" s="533"/>
      <c r="C71" s="555"/>
      <c r="D71" s="483"/>
      <c r="E71" s="483"/>
      <c r="F71" s="485"/>
      <c r="G71" s="390" t="s">
        <v>107</v>
      </c>
      <c r="H71" s="84" t="s">
        <v>48</v>
      </c>
      <c r="I71" s="12" t="s">
        <v>36</v>
      </c>
      <c r="J71" s="41" t="s">
        <v>50</v>
      </c>
      <c r="K71" s="42">
        <f t="shared" ref="K71" si="48">L71+O71</f>
        <v>1</v>
      </c>
      <c r="L71" s="362">
        <f t="shared" ref="L71:L76" si="49">(M71+N71)*2*V71/28</f>
        <v>1</v>
      </c>
      <c r="M71" s="12"/>
      <c r="N71" s="41">
        <v>1</v>
      </c>
      <c r="O71" s="118">
        <f t="shared" ref="O71:O76" si="50">(P71+Q71)*1*V71/28</f>
        <v>0</v>
      </c>
      <c r="P71" s="12"/>
      <c r="Q71" s="44"/>
      <c r="R71" s="80" t="s">
        <v>40</v>
      </c>
      <c r="S71" s="12">
        <v>46</v>
      </c>
      <c r="T71" s="41"/>
      <c r="U71" s="164"/>
      <c r="V71" s="83">
        <v>14</v>
      </c>
      <c r="W71" s="70"/>
      <c r="X71" s="71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1:44">
      <c r="A72" s="529"/>
      <c r="B72" s="533"/>
      <c r="C72" s="555"/>
      <c r="D72" s="483"/>
      <c r="E72" s="483"/>
      <c r="F72" s="485"/>
      <c r="G72" s="390" t="s">
        <v>108</v>
      </c>
      <c r="H72" s="84" t="s">
        <v>48</v>
      </c>
      <c r="I72" s="12" t="s">
        <v>36</v>
      </c>
      <c r="J72" s="41" t="s">
        <v>37</v>
      </c>
      <c r="K72" s="42">
        <f t="shared" si="47"/>
        <v>1</v>
      </c>
      <c r="L72" s="362">
        <f t="shared" si="49"/>
        <v>1</v>
      </c>
      <c r="M72" s="12">
        <v>1</v>
      </c>
      <c r="N72" s="41"/>
      <c r="O72" s="118">
        <f t="shared" si="50"/>
        <v>0</v>
      </c>
      <c r="P72" s="12"/>
      <c r="Q72" s="44"/>
      <c r="R72" s="98" t="s">
        <v>258</v>
      </c>
      <c r="S72" s="99">
        <v>62</v>
      </c>
      <c r="T72" s="41"/>
      <c r="U72" s="164"/>
      <c r="V72" s="83">
        <v>14</v>
      </c>
      <c r="W72" s="70"/>
      <c r="X72" s="71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1:44">
      <c r="A73" s="529"/>
      <c r="B73" s="533"/>
      <c r="C73" s="555"/>
      <c r="D73" s="483"/>
      <c r="E73" s="483"/>
      <c r="F73" s="485"/>
      <c r="G73" s="401" t="s">
        <v>109</v>
      </c>
      <c r="H73" s="144" t="s">
        <v>48</v>
      </c>
      <c r="I73" s="107" t="s">
        <v>36</v>
      </c>
      <c r="J73" s="116" t="s">
        <v>37</v>
      </c>
      <c r="K73" s="117">
        <f t="shared" si="47"/>
        <v>1</v>
      </c>
      <c r="L73" s="362">
        <f t="shared" si="49"/>
        <v>1</v>
      </c>
      <c r="M73" s="107">
        <v>1</v>
      </c>
      <c r="N73" s="116"/>
      <c r="O73" s="118">
        <f t="shared" si="50"/>
        <v>0</v>
      </c>
      <c r="P73" s="107"/>
      <c r="Q73" s="44"/>
      <c r="R73" s="84"/>
      <c r="S73" s="12"/>
      <c r="T73" s="41"/>
      <c r="U73" s="164"/>
      <c r="V73" s="83">
        <v>14</v>
      </c>
      <c r="W73" s="94"/>
      <c r="X73" s="95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1:44">
      <c r="A74" s="529"/>
      <c r="B74" s="533"/>
      <c r="C74" s="555"/>
      <c r="D74" s="483"/>
      <c r="E74" s="483"/>
      <c r="F74" s="485"/>
      <c r="G74" s="401" t="s">
        <v>109</v>
      </c>
      <c r="H74" s="144" t="s">
        <v>48</v>
      </c>
      <c r="I74" s="107" t="s">
        <v>36</v>
      </c>
      <c r="J74" s="116" t="s">
        <v>110</v>
      </c>
      <c r="K74" s="117">
        <f t="shared" si="47"/>
        <v>1</v>
      </c>
      <c r="L74" s="362">
        <f t="shared" si="49"/>
        <v>0</v>
      </c>
      <c r="M74" s="107"/>
      <c r="N74" s="116"/>
      <c r="O74" s="118">
        <f t="shared" si="50"/>
        <v>1</v>
      </c>
      <c r="P74" s="107">
        <v>2</v>
      </c>
      <c r="Q74" s="44"/>
      <c r="R74" s="84"/>
      <c r="S74" s="12"/>
      <c r="T74" s="41"/>
      <c r="U74" s="164"/>
      <c r="V74" s="83">
        <v>14</v>
      </c>
      <c r="W74" s="139"/>
      <c r="X74" s="95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  <row r="75" spans="1:44">
      <c r="A75" s="529"/>
      <c r="B75" s="533"/>
      <c r="C75" s="555"/>
      <c r="D75" s="483"/>
      <c r="E75" s="483"/>
      <c r="F75" s="485"/>
      <c r="G75" s="401" t="s">
        <v>111</v>
      </c>
      <c r="H75" s="144" t="s">
        <v>48</v>
      </c>
      <c r="I75" s="107" t="s">
        <v>36</v>
      </c>
      <c r="J75" s="116" t="s">
        <v>50</v>
      </c>
      <c r="K75" s="117">
        <f t="shared" si="47"/>
        <v>3</v>
      </c>
      <c r="L75" s="362">
        <f t="shared" si="49"/>
        <v>3</v>
      </c>
      <c r="M75" s="107">
        <v>3</v>
      </c>
      <c r="N75" s="116"/>
      <c r="O75" s="118">
        <f t="shared" si="50"/>
        <v>0</v>
      </c>
      <c r="P75" s="107"/>
      <c r="Q75" s="119"/>
      <c r="R75" s="140"/>
      <c r="S75" s="141"/>
      <c r="T75" s="314"/>
      <c r="U75" s="332"/>
      <c r="V75" s="298">
        <v>14</v>
      </c>
      <c r="W75" s="139"/>
      <c r="X75" s="95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</row>
    <row r="76" spans="1:44" ht="15.75" thickBot="1">
      <c r="A76" s="530"/>
      <c r="B76" s="534"/>
      <c r="C76" s="556"/>
      <c r="D76" s="570"/>
      <c r="E76" s="570"/>
      <c r="F76" s="575"/>
      <c r="G76" s="402" t="s">
        <v>112</v>
      </c>
      <c r="H76" s="142" t="s">
        <v>48</v>
      </c>
      <c r="I76" s="106" t="s">
        <v>36</v>
      </c>
      <c r="J76" s="120" t="s">
        <v>65</v>
      </c>
      <c r="K76" s="114">
        <f t="shared" si="47"/>
        <v>2</v>
      </c>
      <c r="L76" s="362">
        <f t="shared" si="49"/>
        <v>2</v>
      </c>
      <c r="M76" s="106"/>
      <c r="N76" s="120">
        <v>2</v>
      </c>
      <c r="O76" s="118">
        <f t="shared" si="50"/>
        <v>0</v>
      </c>
      <c r="P76" s="106"/>
      <c r="Q76" s="115"/>
      <c r="R76" s="142"/>
      <c r="S76" s="106"/>
      <c r="T76" s="120"/>
      <c r="U76" s="333"/>
      <c r="V76" s="325">
        <v>14</v>
      </c>
      <c r="W76" s="135"/>
      <c r="X76" s="13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</row>
    <row r="77" spans="1:44">
      <c r="A77" s="525">
        <v>12</v>
      </c>
      <c r="B77" s="488" t="s">
        <v>76</v>
      </c>
      <c r="C77" s="554" t="s">
        <v>113</v>
      </c>
      <c r="D77" s="482" t="s">
        <v>76</v>
      </c>
      <c r="E77" s="482" t="s">
        <v>114</v>
      </c>
      <c r="F77" s="484" t="s">
        <v>33</v>
      </c>
      <c r="G77" s="392"/>
      <c r="H77" s="372"/>
      <c r="I77" s="10"/>
      <c r="J77" s="31">
        <v>16</v>
      </c>
      <c r="K77" s="32">
        <f t="shared" ref="K77:Q77" si="51">SUM(K79:K83)</f>
        <v>10</v>
      </c>
      <c r="L77" s="72">
        <f t="shared" si="51"/>
        <v>4</v>
      </c>
      <c r="M77" s="34">
        <f t="shared" si="51"/>
        <v>2</v>
      </c>
      <c r="N77" s="153">
        <f t="shared" si="51"/>
        <v>2</v>
      </c>
      <c r="O77" s="33">
        <f t="shared" si="51"/>
        <v>6</v>
      </c>
      <c r="P77" s="34">
        <f t="shared" si="51"/>
        <v>12</v>
      </c>
      <c r="Q77" s="35">
        <f t="shared" si="51"/>
        <v>0</v>
      </c>
      <c r="R77" s="72">
        <f t="shared" ref="R77:R78" si="52">J77-K77</f>
        <v>6</v>
      </c>
      <c r="S77" s="34">
        <f>S78/28</f>
        <v>7</v>
      </c>
      <c r="T77" s="304"/>
      <c r="U77" s="162"/>
      <c r="V77" s="163"/>
      <c r="W77" s="70"/>
      <c r="X77" s="71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</row>
    <row r="78" spans="1:44">
      <c r="A78" s="526"/>
      <c r="B78" s="489"/>
      <c r="C78" s="557"/>
      <c r="D78" s="490"/>
      <c r="E78" s="490"/>
      <c r="F78" s="491"/>
      <c r="G78" s="389"/>
      <c r="H78" s="373"/>
      <c r="I78" s="11"/>
      <c r="J78" s="36">
        <v>448</v>
      </c>
      <c r="K78" s="121">
        <f>K77*28</f>
        <v>280</v>
      </c>
      <c r="L78" s="75"/>
      <c r="M78" s="39"/>
      <c r="N78" s="36"/>
      <c r="O78" s="38"/>
      <c r="P78" s="39"/>
      <c r="Q78" s="40"/>
      <c r="R78" s="143">
        <f t="shared" si="52"/>
        <v>168</v>
      </c>
      <c r="S78" s="39">
        <f>SUM(S79:S81)</f>
        <v>196</v>
      </c>
      <c r="T78" s="305"/>
      <c r="U78" s="164"/>
      <c r="V78" s="83"/>
      <c r="W78" s="70"/>
      <c r="X78" s="71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</row>
    <row r="79" spans="1:44" ht="24">
      <c r="A79" s="526"/>
      <c r="B79" s="489"/>
      <c r="C79" s="557"/>
      <c r="D79" s="490"/>
      <c r="E79" s="490"/>
      <c r="F79" s="491"/>
      <c r="G79" s="390" t="s">
        <v>83</v>
      </c>
      <c r="H79" s="84" t="s">
        <v>75</v>
      </c>
      <c r="I79" s="12" t="s">
        <v>36</v>
      </c>
      <c r="J79" s="41" t="s">
        <v>53</v>
      </c>
      <c r="K79" s="122">
        <f t="shared" ref="K79:K83" si="53">L79+O79</f>
        <v>2</v>
      </c>
      <c r="L79" s="362">
        <f t="shared" ref="L79:L83" si="54">(M79+N79)*2*V79/28</f>
        <v>2</v>
      </c>
      <c r="M79" s="12">
        <v>2</v>
      </c>
      <c r="N79" s="41"/>
      <c r="O79" s="118">
        <f>(P79+Q79)*1*V79/28</f>
        <v>0</v>
      </c>
      <c r="P79" s="12"/>
      <c r="Q79" s="44"/>
      <c r="R79" s="80" t="s">
        <v>38</v>
      </c>
      <c r="S79" s="12">
        <v>70</v>
      </c>
      <c r="T79" s="41"/>
      <c r="U79" s="164"/>
      <c r="V79" s="83">
        <v>14</v>
      </c>
      <c r="W79" s="70"/>
      <c r="X79" s="71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</row>
    <row r="80" spans="1:44">
      <c r="A80" s="526"/>
      <c r="B80" s="489"/>
      <c r="C80" s="557"/>
      <c r="D80" s="490"/>
      <c r="E80" s="490"/>
      <c r="F80" s="491"/>
      <c r="G80" s="390" t="s">
        <v>115</v>
      </c>
      <c r="H80" s="84" t="s">
        <v>75</v>
      </c>
      <c r="I80" s="12" t="s">
        <v>36</v>
      </c>
      <c r="J80" s="41" t="s">
        <v>53</v>
      </c>
      <c r="K80" s="122">
        <f t="shared" si="53"/>
        <v>2</v>
      </c>
      <c r="L80" s="362">
        <f t="shared" si="54"/>
        <v>2</v>
      </c>
      <c r="M80" s="12"/>
      <c r="N80" s="41">
        <v>2</v>
      </c>
      <c r="O80" s="118">
        <f t="shared" ref="O80:O83" si="55">(P80+Q80)*1*V80/28</f>
        <v>0</v>
      </c>
      <c r="P80" s="124"/>
      <c r="Q80" s="101"/>
      <c r="R80" s="80" t="s">
        <v>40</v>
      </c>
      <c r="S80" s="12">
        <v>56</v>
      </c>
      <c r="T80" s="41"/>
      <c r="U80" s="164"/>
      <c r="V80" s="83">
        <v>14</v>
      </c>
      <c r="W80" s="70"/>
      <c r="X80" s="71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</row>
    <row r="81" spans="1:44">
      <c r="A81" s="526"/>
      <c r="B81" s="489"/>
      <c r="C81" s="557"/>
      <c r="D81" s="490"/>
      <c r="E81" s="490"/>
      <c r="F81" s="491"/>
      <c r="G81" s="390" t="s">
        <v>83</v>
      </c>
      <c r="H81" s="144" t="s">
        <v>35</v>
      </c>
      <c r="I81" s="12" t="s">
        <v>36</v>
      </c>
      <c r="J81" s="45" t="s">
        <v>42</v>
      </c>
      <c r="K81" s="122">
        <f t="shared" si="53"/>
        <v>2</v>
      </c>
      <c r="L81" s="362">
        <f t="shared" si="54"/>
        <v>0</v>
      </c>
      <c r="M81" s="12"/>
      <c r="N81" s="41"/>
      <c r="O81" s="118">
        <f t="shared" si="55"/>
        <v>2</v>
      </c>
      <c r="P81" s="12">
        <v>4</v>
      </c>
      <c r="Q81" s="44"/>
      <c r="R81" s="98" t="s">
        <v>258</v>
      </c>
      <c r="S81" s="99">
        <v>70</v>
      </c>
      <c r="T81" s="41"/>
      <c r="U81" s="164"/>
      <c r="V81" s="83">
        <v>14</v>
      </c>
      <c r="W81" s="70"/>
      <c r="X81" s="71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</row>
    <row r="82" spans="1:44">
      <c r="A82" s="526"/>
      <c r="B82" s="489"/>
      <c r="C82" s="557"/>
      <c r="D82" s="490"/>
      <c r="E82" s="490"/>
      <c r="F82" s="491"/>
      <c r="G82" s="390" t="s">
        <v>115</v>
      </c>
      <c r="H82" s="84" t="s">
        <v>48</v>
      </c>
      <c r="I82" s="12" t="s">
        <v>36</v>
      </c>
      <c r="J82" s="45" t="s">
        <v>42</v>
      </c>
      <c r="K82" s="122">
        <f t="shared" si="53"/>
        <v>2</v>
      </c>
      <c r="L82" s="362">
        <f t="shared" si="54"/>
        <v>0</v>
      </c>
      <c r="M82" s="12"/>
      <c r="N82" s="41"/>
      <c r="O82" s="118">
        <f t="shared" si="55"/>
        <v>2</v>
      </c>
      <c r="P82" s="12">
        <v>4</v>
      </c>
      <c r="Q82" s="44"/>
      <c r="R82" s="144"/>
      <c r="S82" s="107"/>
      <c r="T82" s="116"/>
      <c r="U82" s="332"/>
      <c r="V82" s="298">
        <v>14</v>
      </c>
      <c r="W82" s="135"/>
      <c r="X82" s="13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</row>
    <row r="83" spans="1:44" ht="15.75" thickBot="1">
      <c r="A83" s="527"/>
      <c r="B83" s="520"/>
      <c r="C83" s="558"/>
      <c r="D83" s="522"/>
      <c r="E83" s="522"/>
      <c r="F83" s="576"/>
      <c r="G83" s="387" t="s">
        <v>115</v>
      </c>
      <c r="H83" s="142" t="s">
        <v>35</v>
      </c>
      <c r="I83" s="16" t="s">
        <v>36</v>
      </c>
      <c r="J83" s="125" t="s">
        <v>42</v>
      </c>
      <c r="K83" s="126">
        <f t="shared" si="53"/>
        <v>2</v>
      </c>
      <c r="L83" s="362">
        <f t="shared" si="54"/>
        <v>0</v>
      </c>
      <c r="M83" s="16"/>
      <c r="N83" s="51"/>
      <c r="O83" s="118">
        <f t="shared" si="55"/>
        <v>2</v>
      </c>
      <c r="P83" s="16">
        <f>SUM(2*2)</f>
        <v>4</v>
      </c>
      <c r="Q83" s="54"/>
      <c r="R83" s="100"/>
      <c r="S83" s="16"/>
      <c r="T83" s="51"/>
      <c r="U83" s="168"/>
      <c r="V83" s="170">
        <v>14</v>
      </c>
      <c r="W83" s="70"/>
      <c r="X83" s="71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</row>
    <row r="84" spans="1:44">
      <c r="A84" s="525">
        <v>13</v>
      </c>
      <c r="B84" s="488" t="s">
        <v>76</v>
      </c>
      <c r="C84" s="482"/>
      <c r="D84" s="482" t="s">
        <v>76</v>
      </c>
      <c r="E84" s="482"/>
      <c r="F84" s="484" t="s">
        <v>238</v>
      </c>
      <c r="G84" s="392"/>
      <c r="H84" s="372"/>
      <c r="I84" s="10"/>
      <c r="J84" s="31">
        <v>16</v>
      </c>
      <c r="K84" s="32">
        <f>SUM(K86:K91)</f>
        <v>9.5</v>
      </c>
      <c r="L84" s="72">
        <f t="shared" ref="L84:Q84" si="56">SUM(L88:L91)</f>
        <v>3</v>
      </c>
      <c r="M84" s="34">
        <f t="shared" si="56"/>
        <v>1</v>
      </c>
      <c r="N84" s="153">
        <f t="shared" si="56"/>
        <v>2</v>
      </c>
      <c r="O84" s="33">
        <f t="shared" si="56"/>
        <v>2.5</v>
      </c>
      <c r="P84" s="34">
        <f t="shared" si="56"/>
        <v>4</v>
      </c>
      <c r="Q84" s="35">
        <f t="shared" si="56"/>
        <v>1</v>
      </c>
      <c r="R84" s="72">
        <f t="shared" ref="R84:R85" si="57">J84-K84</f>
        <v>6.5</v>
      </c>
      <c r="S84" s="34">
        <f>S85/28</f>
        <v>0</v>
      </c>
      <c r="T84" s="304"/>
      <c r="U84" s="162"/>
      <c r="V84" s="163"/>
      <c r="W84" s="70"/>
      <c r="X84" s="71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</row>
    <row r="85" spans="1:44">
      <c r="A85" s="487"/>
      <c r="B85" s="489"/>
      <c r="C85" s="490"/>
      <c r="D85" s="490"/>
      <c r="E85" s="490"/>
      <c r="F85" s="491"/>
      <c r="G85" s="389"/>
      <c r="H85" s="373"/>
      <c r="I85" s="11"/>
      <c r="J85" s="36">
        <v>448</v>
      </c>
      <c r="K85" s="37">
        <f>K84*28</f>
        <v>266</v>
      </c>
      <c r="L85" s="75"/>
      <c r="M85" s="39"/>
      <c r="N85" s="36"/>
      <c r="O85" s="38"/>
      <c r="P85" s="39"/>
      <c r="Q85" s="40"/>
      <c r="R85" s="75">
        <f t="shared" si="57"/>
        <v>182</v>
      </c>
      <c r="S85" s="39">
        <f>SUM(S86:S91)</f>
        <v>0</v>
      </c>
      <c r="T85" s="305"/>
      <c r="U85" s="164"/>
      <c r="V85" s="83"/>
      <c r="W85" s="70"/>
      <c r="X85" s="71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</row>
    <row r="86" spans="1:44">
      <c r="A86" s="487"/>
      <c r="B86" s="489"/>
      <c r="C86" s="490"/>
      <c r="D86" s="490"/>
      <c r="E86" s="490"/>
      <c r="F86" s="491"/>
      <c r="G86" s="478" t="s">
        <v>117</v>
      </c>
      <c r="H86" s="270" t="s">
        <v>118</v>
      </c>
      <c r="I86" s="237" t="s">
        <v>36</v>
      </c>
      <c r="J86" s="238" t="s">
        <v>53</v>
      </c>
      <c r="K86" s="155">
        <f t="shared" ref="K86:K87" si="58">L86+O86</f>
        <v>2</v>
      </c>
      <c r="L86" s="123">
        <f t="shared" ref="L86:L89" si="59">(M86+N86)*2*V86/28</f>
        <v>2</v>
      </c>
      <c r="M86" s="237">
        <v>2</v>
      </c>
      <c r="N86" s="238"/>
      <c r="O86" s="43">
        <f t="shared" ref="O86:O89" si="60">(P86+Q86)*1*V86/28</f>
        <v>0</v>
      </c>
      <c r="P86" s="237"/>
      <c r="Q86" s="239"/>
      <c r="R86" s="235"/>
      <c r="S86" s="99"/>
      <c r="T86" s="231"/>
      <c r="U86" s="303"/>
      <c r="V86" s="83">
        <v>14</v>
      </c>
      <c r="W86" s="94" t="s">
        <v>31</v>
      </c>
      <c r="X86" s="95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</row>
    <row r="87" spans="1:44">
      <c r="A87" s="487"/>
      <c r="B87" s="489"/>
      <c r="C87" s="490"/>
      <c r="D87" s="490"/>
      <c r="E87" s="490"/>
      <c r="F87" s="491"/>
      <c r="G87" s="395" t="s">
        <v>116</v>
      </c>
      <c r="H87" s="234" t="s">
        <v>48</v>
      </c>
      <c r="I87" s="105" t="s">
        <v>36</v>
      </c>
      <c r="J87" s="111" t="s">
        <v>42</v>
      </c>
      <c r="K87" s="112">
        <f t="shared" si="58"/>
        <v>2</v>
      </c>
      <c r="L87" s="123">
        <f t="shared" si="59"/>
        <v>0</v>
      </c>
      <c r="M87" s="105"/>
      <c r="N87" s="229"/>
      <c r="O87" s="43">
        <f t="shared" si="60"/>
        <v>2</v>
      </c>
      <c r="P87" s="105">
        <v>4</v>
      </c>
      <c r="Q87" s="113"/>
      <c r="R87" s="234"/>
      <c r="S87" s="133"/>
      <c r="T87" s="229"/>
      <c r="U87" s="334"/>
      <c r="V87" s="83">
        <v>14</v>
      </c>
      <c r="W87" s="94" t="s">
        <v>31</v>
      </c>
      <c r="X87" s="95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</row>
    <row r="88" spans="1:44">
      <c r="A88" s="487"/>
      <c r="B88" s="489"/>
      <c r="C88" s="490"/>
      <c r="D88" s="490"/>
      <c r="E88" s="490"/>
      <c r="F88" s="491"/>
      <c r="G88" s="394" t="s">
        <v>116</v>
      </c>
      <c r="H88" s="144" t="s">
        <v>35</v>
      </c>
      <c r="I88" s="12" t="s">
        <v>36</v>
      </c>
      <c r="J88" s="45" t="s">
        <v>42</v>
      </c>
      <c r="K88" s="42">
        <f t="shared" ref="K88:K89" si="61">L88+O88</f>
        <v>2</v>
      </c>
      <c r="L88" s="123">
        <f t="shared" si="59"/>
        <v>0</v>
      </c>
      <c r="M88" s="12"/>
      <c r="N88" s="41"/>
      <c r="O88" s="43">
        <f t="shared" si="60"/>
        <v>2</v>
      </c>
      <c r="P88" s="12">
        <f>SUM(2*2)</f>
        <v>4</v>
      </c>
      <c r="Q88" s="44"/>
      <c r="R88" s="80"/>
      <c r="S88" s="12"/>
      <c r="T88" s="41"/>
      <c r="U88" s="303"/>
      <c r="V88" s="83">
        <v>14</v>
      </c>
      <c r="W88" s="94" t="s">
        <v>256</v>
      </c>
      <c r="X88" s="95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</row>
    <row r="89" spans="1:44">
      <c r="A89" s="487"/>
      <c r="B89" s="489"/>
      <c r="C89" s="490"/>
      <c r="D89" s="490"/>
      <c r="E89" s="490"/>
      <c r="F89" s="491"/>
      <c r="G89" s="479" t="s">
        <v>47</v>
      </c>
      <c r="H89" s="328" t="s">
        <v>48</v>
      </c>
      <c r="I89" s="15" t="s">
        <v>36</v>
      </c>
      <c r="J89" s="48" t="s">
        <v>37</v>
      </c>
      <c r="K89" s="42">
        <f t="shared" si="61"/>
        <v>1</v>
      </c>
      <c r="L89" s="123">
        <f t="shared" si="59"/>
        <v>1</v>
      </c>
      <c r="M89" s="15">
        <v>1</v>
      </c>
      <c r="N89" s="48"/>
      <c r="O89" s="43">
        <f t="shared" si="60"/>
        <v>0</v>
      </c>
      <c r="P89" s="15"/>
      <c r="Q89" s="50"/>
      <c r="R89" s="87"/>
      <c r="S89" s="88"/>
      <c r="T89" s="159"/>
      <c r="U89" s="164"/>
      <c r="V89" s="83">
        <v>14</v>
      </c>
      <c r="W89" s="94" t="s">
        <v>31</v>
      </c>
      <c r="X89" s="95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</row>
    <row r="90" spans="1:44">
      <c r="A90" s="487"/>
      <c r="B90" s="489"/>
      <c r="C90" s="490"/>
      <c r="D90" s="490"/>
      <c r="E90" s="490"/>
      <c r="F90" s="491"/>
      <c r="G90" s="396" t="s">
        <v>86</v>
      </c>
      <c r="H90" s="171" t="s">
        <v>51</v>
      </c>
      <c r="I90" s="12" t="s">
        <v>52</v>
      </c>
      <c r="J90" s="56" t="s">
        <v>53</v>
      </c>
      <c r="K90" s="42">
        <f t="shared" ref="K90:K91" si="62">L90+O90</f>
        <v>2</v>
      </c>
      <c r="L90" s="361">
        <f t="shared" ref="L90" si="63">(M90+N90)*2*V90/28</f>
        <v>2</v>
      </c>
      <c r="M90" s="17"/>
      <c r="N90" s="56">
        <v>2</v>
      </c>
      <c r="O90" s="233">
        <f>(P90+Q90)*1*V90/28</f>
        <v>0</v>
      </c>
      <c r="P90" s="17"/>
      <c r="Q90" s="101"/>
      <c r="R90" s="84"/>
      <c r="S90" s="12"/>
      <c r="T90" s="41"/>
      <c r="U90" s="164"/>
      <c r="V90" s="83">
        <v>14</v>
      </c>
      <c r="W90" s="94" t="s">
        <v>31</v>
      </c>
      <c r="X90" s="95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</row>
    <row r="91" spans="1:44" ht="15.75" thickBot="1">
      <c r="A91" s="487"/>
      <c r="B91" s="489"/>
      <c r="C91" s="490"/>
      <c r="D91" s="490"/>
      <c r="E91" s="490"/>
      <c r="F91" s="491"/>
      <c r="G91" s="397" t="s">
        <v>87</v>
      </c>
      <c r="H91" s="100" t="s">
        <v>51</v>
      </c>
      <c r="I91" s="16" t="s">
        <v>52</v>
      </c>
      <c r="J91" s="51" t="s">
        <v>73</v>
      </c>
      <c r="K91" s="52">
        <f t="shared" si="62"/>
        <v>0.5</v>
      </c>
      <c r="L91" s="361">
        <f>(M91+N91)*2*V91/28</f>
        <v>0</v>
      </c>
      <c r="M91" s="19"/>
      <c r="N91" s="309"/>
      <c r="O91" s="233">
        <f>(P91+Q91)*1*V91/28</f>
        <v>0.5</v>
      </c>
      <c r="P91" s="19"/>
      <c r="Q91" s="444">
        <v>1</v>
      </c>
      <c r="R91" s="100"/>
      <c r="S91" s="16"/>
      <c r="T91" s="51"/>
      <c r="U91" s="168"/>
      <c r="V91" s="83">
        <v>14</v>
      </c>
      <c r="W91" s="94" t="s">
        <v>31</v>
      </c>
      <c r="X91" s="95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</row>
    <row r="92" spans="1:44">
      <c r="A92" s="486">
        <v>14</v>
      </c>
      <c r="B92" s="488" t="s">
        <v>76</v>
      </c>
      <c r="C92" s="482"/>
      <c r="D92" s="482" t="s">
        <v>76</v>
      </c>
      <c r="E92" s="482"/>
      <c r="F92" s="484" t="s">
        <v>120</v>
      </c>
      <c r="G92" s="392"/>
      <c r="H92" s="372"/>
      <c r="I92" s="10"/>
      <c r="J92" s="31">
        <v>16</v>
      </c>
      <c r="K92" s="32">
        <f t="shared" ref="K92:Q92" si="64">SUM(K94:K103)</f>
        <v>10.5</v>
      </c>
      <c r="L92" s="72">
        <f t="shared" si="64"/>
        <v>5</v>
      </c>
      <c r="M92" s="34">
        <f t="shared" si="64"/>
        <v>3</v>
      </c>
      <c r="N92" s="153">
        <f t="shared" si="64"/>
        <v>2</v>
      </c>
      <c r="O92" s="33">
        <f t="shared" si="64"/>
        <v>5.5</v>
      </c>
      <c r="P92" s="34">
        <f t="shared" si="64"/>
        <v>6</v>
      </c>
      <c r="Q92" s="35">
        <f t="shared" si="64"/>
        <v>5</v>
      </c>
      <c r="R92" s="72">
        <f t="shared" ref="R92:R93" si="65">J92-K92</f>
        <v>5.5</v>
      </c>
      <c r="S92" s="34">
        <f>S93/28</f>
        <v>0</v>
      </c>
      <c r="T92" s="304"/>
      <c r="U92" s="162"/>
      <c r="V92" s="163"/>
      <c r="W92" s="70"/>
      <c r="X92" s="71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</row>
    <row r="93" spans="1:44">
      <c r="A93" s="487"/>
      <c r="B93" s="489"/>
      <c r="C93" s="490"/>
      <c r="D93" s="490"/>
      <c r="E93" s="490"/>
      <c r="F93" s="491"/>
      <c r="G93" s="389"/>
      <c r="H93" s="373"/>
      <c r="I93" s="11"/>
      <c r="J93" s="36">
        <v>448</v>
      </c>
      <c r="K93" s="37">
        <f>K92*28</f>
        <v>294</v>
      </c>
      <c r="L93" s="75"/>
      <c r="M93" s="39"/>
      <c r="N93" s="36"/>
      <c r="O93" s="287"/>
      <c r="P93" s="288"/>
      <c r="Q93" s="289"/>
      <c r="R93" s="75">
        <f t="shared" si="65"/>
        <v>154</v>
      </c>
      <c r="S93" s="39">
        <f>SUM(S94:S103)</f>
        <v>0</v>
      </c>
      <c r="T93" s="305"/>
      <c r="U93" s="164"/>
      <c r="V93" s="83"/>
      <c r="W93" s="70"/>
      <c r="X93" s="71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</row>
    <row r="94" spans="1:44">
      <c r="A94" s="487"/>
      <c r="B94" s="489"/>
      <c r="C94" s="490"/>
      <c r="D94" s="490"/>
      <c r="E94" s="490"/>
      <c r="F94" s="491"/>
      <c r="G94" s="401" t="s">
        <v>121</v>
      </c>
      <c r="H94" s="144" t="s">
        <v>51</v>
      </c>
      <c r="I94" s="301" t="s">
        <v>52</v>
      </c>
      <c r="J94" s="116" t="s">
        <v>50</v>
      </c>
      <c r="K94" s="42">
        <f t="shared" ref="K94:K101" si="66">L94+O94</f>
        <v>1</v>
      </c>
      <c r="L94" s="123">
        <f>(M94+N94)*2*V94/28</f>
        <v>1</v>
      </c>
      <c r="M94" s="12">
        <v>1</v>
      </c>
      <c r="N94" s="41"/>
      <c r="O94" s="49">
        <f>(P94+Q94)*1*V94/28</f>
        <v>0</v>
      </c>
      <c r="P94" s="88"/>
      <c r="Q94" s="89"/>
      <c r="R94" s="84"/>
      <c r="S94" s="12"/>
      <c r="T94" s="41"/>
      <c r="U94" s="164"/>
      <c r="V94" s="83">
        <v>14</v>
      </c>
      <c r="W94" s="145" t="s">
        <v>239</v>
      </c>
      <c r="X94" s="71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</row>
    <row r="95" spans="1:44">
      <c r="A95" s="487"/>
      <c r="B95" s="489"/>
      <c r="C95" s="490"/>
      <c r="D95" s="490"/>
      <c r="E95" s="490"/>
      <c r="F95" s="491"/>
      <c r="G95" s="398" t="s">
        <v>121</v>
      </c>
      <c r="H95" s="171" t="s">
        <v>51</v>
      </c>
      <c r="I95" s="55" t="s">
        <v>52</v>
      </c>
      <c r="J95" s="56" t="s">
        <v>44</v>
      </c>
      <c r="K95" s="42">
        <f t="shared" si="66"/>
        <v>1</v>
      </c>
      <c r="L95" s="123">
        <f t="shared" ref="L95:L100" si="67">(M95+N95)*2*V95/28</f>
        <v>0</v>
      </c>
      <c r="M95" s="12"/>
      <c r="N95" s="41"/>
      <c r="O95" s="49">
        <f t="shared" ref="O95:O100" si="68">(P95+Q95)*1*V95/28</f>
        <v>1</v>
      </c>
      <c r="P95" s="88">
        <v>2</v>
      </c>
      <c r="Q95" s="89"/>
      <c r="R95" s="84"/>
      <c r="S95" s="12"/>
      <c r="T95" s="41"/>
      <c r="U95" s="164"/>
      <c r="V95" s="83">
        <v>14</v>
      </c>
      <c r="W95" s="145" t="s">
        <v>239</v>
      </c>
      <c r="X95" s="71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</row>
    <row r="96" spans="1:44">
      <c r="A96" s="487"/>
      <c r="B96" s="489"/>
      <c r="C96" s="490"/>
      <c r="D96" s="490"/>
      <c r="E96" s="490"/>
      <c r="F96" s="491"/>
      <c r="G96" s="403" t="s">
        <v>85</v>
      </c>
      <c r="H96" s="375" t="s">
        <v>51</v>
      </c>
      <c r="I96" s="14" t="s">
        <v>52</v>
      </c>
      <c r="J96" s="47" t="s">
        <v>53</v>
      </c>
      <c r="K96" s="59">
        <f t="shared" si="66"/>
        <v>1</v>
      </c>
      <c r="L96" s="361">
        <f t="shared" si="67"/>
        <v>1</v>
      </c>
      <c r="M96" s="20">
        <v>1</v>
      </c>
      <c r="N96" s="156"/>
      <c r="O96" s="49">
        <f t="shared" si="68"/>
        <v>0</v>
      </c>
      <c r="P96" s="290"/>
      <c r="Q96" s="354"/>
      <c r="R96" s="86"/>
      <c r="S96" s="14"/>
      <c r="T96" s="47"/>
      <c r="U96" s="334"/>
      <c r="V96" s="83">
        <v>14</v>
      </c>
      <c r="W96" s="228" t="s">
        <v>55</v>
      </c>
      <c r="X96" s="71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</row>
    <row r="97" spans="1:44">
      <c r="A97" s="487"/>
      <c r="B97" s="489"/>
      <c r="C97" s="490"/>
      <c r="D97" s="490"/>
      <c r="E97" s="490"/>
      <c r="F97" s="491"/>
      <c r="G97" s="404" t="s">
        <v>85</v>
      </c>
      <c r="H97" s="376" t="s">
        <v>51</v>
      </c>
      <c r="I97" s="88" t="s">
        <v>52</v>
      </c>
      <c r="J97" s="225" t="s">
        <v>73</v>
      </c>
      <c r="K97" s="155">
        <f t="shared" si="66"/>
        <v>0.5</v>
      </c>
      <c r="L97" s="361">
        <f t="shared" si="67"/>
        <v>0</v>
      </c>
      <c r="M97" s="180"/>
      <c r="N97" s="225"/>
      <c r="O97" s="49">
        <f t="shared" si="68"/>
        <v>0.5</v>
      </c>
      <c r="P97" s="180">
        <v>1</v>
      </c>
      <c r="Q97" s="89"/>
      <c r="R97" s="87"/>
      <c r="S97" s="87"/>
      <c r="T97" s="159"/>
      <c r="U97" s="164"/>
      <c r="V97" s="83">
        <v>14</v>
      </c>
      <c r="W97" s="470" t="s">
        <v>55</v>
      </c>
      <c r="X97" s="434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</row>
    <row r="98" spans="1:44">
      <c r="A98" s="487"/>
      <c r="B98" s="489"/>
      <c r="C98" s="490"/>
      <c r="D98" s="490"/>
      <c r="E98" s="490"/>
      <c r="F98" s="491"/>
      <c r="G98" s="405" t="s">
        <v>70</v>
      </c>
      <c r="H98" s="376" t="s">
        <v>51</v>
      </c>
      <c r="I98" s="88" t="s">
        <v>52</v>
      </c>
      <c r="J98" s="159" t="s">
        <v>44</v>
      </c>
      <c r="K98" s="155">
        <f t="shared" si="66"/>
        <v>1.5</v>
      </c>
      <c r="L98" s="361">
        <f t="shared" si="67"/>
        <v>0</v>
      </c>
      <c r="M98" s="88"/>
      <c r="N98" s="159"/>
      <c r="O98" s="49">
        <f t="shared" si="68"/>
        <v>1.5</v>
      </c>
      <c r="P98" s="88"/>
      <c r="Q98" s="89">
        <v>3</v>
      </c>
      <c r="R98" s="87"/>
      <c r="S98" s="84"/>
      <c r="T98" s="41"/>
      <c r="U98" s="164"/>
      <c r="V98" s="83">
        <v>14</v>
      </c>
      <c r="W98" s="436" t="s">
        <v>66</v>
      </c>
      <c r="X98" s="205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</row>
    <row r="99" spans="1:44">
      <c r="A99" s="487"/>
      <c r="B99" s="489"/>
      <c r="C99" s="490"/>
      <c r="D99" s="490"/>
      <c r="E99" s="490"/>
      <c r="F99" s="491"/>
      <c r="G99" s="405" t="s">
        <v>70</v>
      </c>
      <c r="H99" s="87" t="s">
        <v>51</v>
      </c>
      <c r="I99" s="88" t="s">
        <v>52</v>
      </c>
      <c r="J99" s="159" t="s">
        <v>50</v>
      </c>
      <c r="K99" s="155">
        <f t="shared" si="66"/>
        <v>1</v>
      </c>
      <c r="L99" s="361">
        <f t="shared" si="67"/>
        <v>1</v>
      </c>
      <c r="M99" s="88"/>
      <c r="N99" s="159">
        <v>1</v>
      </c>
      <c r="O99" s="49">
        <f t="shared" si="68"/>
        <v>0</v>
      </c>
      <c r="P99" s="88"/>
      <c r="Q99" s="89"/>
      <c r="R99" s="87"/>
      <c r="S99" s="171"/>
      <c r="T99" s="41"/>
      <c r="U99" s="329"/>
      <c r="V99" s="83">
        <v>14</v>
      </c>
      <c r="W99" s="435" t="s">
        <v>66</v>
      </c>
      <c r="X99" s="205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</row>
    <row r="100" spans="1:44">
      <c r="A100" s="487"/>
      <c r="B100" s="489"/>
      <c r="C100" s="490"/>
      <c r="D100" s="490"/>
      <c r="E100" s="490"/>
      <c r="F100" s="491"/>
      <c r="G100" s="404" t="s">
        <v>122</v>
      </c>
      <c r="H100" s="376" t="s">
        <v>51</v>
      </c>
      <c r="I100" s="88" t="s">
        <v>52</v>
      </c>
      <c r="J100" s="225" t="s">
        <v>50</v>
      </c>
      <c r="K100" s="155">
        <f t="shared" si="66"/>
        <v>1</v>
      </c>
      <c r="L100" s="363">
        <f t="shared" si="67"/>
        <v>1</v>
      </c>
      <c r="M100" s="180">
        <v>1</v>
      </c>
      <c r="N100" s="225"/>
      <c r="O100" s="49">
        <f t="shared" si="68"/>
        <v>0</v>
      </c>
      <c r="P100" s="88"/>
      <c r="Q100" s="89"/>
      <c r="R100" s="87"/>
      <c r="S100" s="84"/>
      <c r="T100" s="41"/>
      <c r="U100" s="164"/>
      <c r="V100" s="83">
        <v>14</v>
      </c>
      <c r="W100" s="435" t="s">
        <v>66</v>
      </c>
      <c r="X100" s="205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</row>
    <row r="101" spans="1:44">
      <c r="A101" s="487"/>
      <c r="B101" s="489"/>
      <c r="C101" s="490"/>
      <c r="D101" s="490"/>
      <c r="E101" s="490"/>
      <c r="F101" s="491"/>
      <c r="G101" s="398" t="s">
        <v>122</v>
      </c>
      <c r="H101" s="171" t="s">
        <v>51</v>
      </c>
      <c r="I101" s="12" t="s">
        <v>52</v>
      </c>
      <c r="J101" s="56" t="s">
        <v>44</v>
      </c>
      <c r="K101" s="42">
        <f t="shared" si="66"/>
        <v>1.5</v>
      </c>
      <c r="L101" s="123">
        <f>(M101+N101)*2*V101/28</f>
        <v>0</v>
      </c>
      <c r="M101" s="17"/>
      <c r="N101" s="56"/>
      <c r="O101" s="43">
        <f>(P101+Q101)*1*V101/28</f>
        <v>1.5</v>
      </c>
      <c r="P101" s="17">
        <v>3</v>
      </c>
      <c r="Q101" s="44"/>
      <c r="R101" s="84"/>
      <c r="S101" s="12"/>
      <c r="T101" s="41"/>
      <c r="U101" s="164"/>
      <c r="V101" s="83">
        <v>14</v>
      </c>
      <c r="W101" s="435" t="s">
        <v>66</v>
      </c>
      <c r="X101" s="247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</row>
    <row r="102" spans="1:44">
      <c r="A102" s="487"/>
      <c r="B102" s="489"/>
      <c r="C102" s="490"/>
      <c r="D102" s="490"/>
      <c r="E102" s="490"/>
      <c r="F102" s="491"/>
      <c r="G102" s="404" t="s">
        <v>125</v>
      </c>
      <c r="H102" s="376" t="s">
        <v>51</v>
      </c>
      <c r="I102" s="88" t="s">
        <v>52</v>
      </c>
      <c r="J102" s="225" t="s">
        <v>53</v>
      </c>
      <c r="K102" s="155">
        <f t="shared" ref="K102:K103" si="69">L102+O102</f>
        <v>1</v>
      </c>
      <c r="L102" s="363">
        <f t="shared" ref="L102:L103" si="70">(M102+N102)*2*V102/28</f>
        <v>1</v>
      </c>
      <c r="M102" s="180"/>
      <c r="N102" s="225">
        <v>1</v>
      </c>
      <c r="O102" s="49">
        <f t="shared" ref="O102:O103" si="71">(P102+Q102)*1*V102/28</f>
        <v>0</v>
      </c>
      <c r="P102" s="180"/>
      <c r="Q102" s="89"/>
      <c r="R102" s="87"/>
      <c r="S102" s="87"/>
      <c r="T102" s="159"/>
      <c r="U102" s="164"/>
      <c r="V102" s="167">
        <v>14</v>
      </c>
      <c r="W102" s="435" t="s">
        <v>124</v>
      </c>
      <c r="X102" s="208" t="s">
        <v>126</v>
      </c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</row>
    <row r="103" spans="1:44" ht="15.75" thickBot="1">
      <c r="A103" s="510"/>
      <c r="B103" s="520"/>
      <c r="C103" s="522"/>
      <c r="D103" s="522"/>
      <c r="E103" s="522"/>
      <c r="F103" s="576"/>
      <c r="G103" s="404" t="s">
        <v>125</v>
      </c>
      <c r="H103" s="87" t="s">
        <v>51</v>
      </c>
      <c r="I103" s="88" t="s">
        <v>52</v>
      </c>
      <c r="J103" s="159" t="s">
        <v>73</v>
      </c>
      <c r="K103" s="155">
        <f t="shared" si="69"/>
        <v>1</v>
      </c>
      <c r="L103" s="363">
        <f t="shared" si="70"/>
        <v>0</v>
      </c>
      <c r="M103" s="180"/>
      <c r="N103" s="225"/>
      <c r="O103" s="49">
        <f t="shared" si="71"/>
        <v>1</v>
      </c>
      <c r="P103" s="180"/>
      <c r="Q103" s="89">
        <v>2</v>
      </c>
      <c r="R103" s="328"/>
      <c r="S103" s="207"/>
      <c r="T103" s="302"/>
      <c r="U103" s="168"/>
      <c r="V103" s="476">
        <v>14</v>
      </c>
      <c r="W103" s="435" t="s">
        <v>124</v>
      </c>
      <c r="X103" s="208" t="s">
        <v>126</v>
      </c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</row>
    <row r="104" spans="1:44">
      <c r="A104" s="486">
        <v>14</v>
      </c>
      <c r="B104" s="488" t="s">
        <v>76</v>
      </c>
      <c r="C104" s="482"/>
      <c r="D104" s="482" t="s">
        <v>76</v>
      </c>
      <c r="E104" s="482"/>
      <c r="F104" s="484" t="s">
        <v>120</v>
      </c>
      <c r="G104" s="392"/>
      <c r="H104" s="372"/>
      <c r="I104" s="10"/>
      <c r="J104" s="31">
        <v>16</v>
      </c>
      <c r="K104" s="32">
        <f t="shared" ref="K104:Q104" si="72">SUM(K106:K113)</f>
        <v>10.5</v>
      </c>
      <c r="L104" s="72">
        <f t="shared" si="72"/>
        <v>5</v>
      </c>
      <c r="M104" s="34">
        <f t="shared" si="72"/>
        <v>2</v>
      </c>
      <c r="N104" s="153">
        <f t="shared" si="72"/>
        <v>3</v>
      </c>
      <c r="O104" s="33">
        <f t="shared" si="72"/>
        <v>5.5</v>
      </c>
      <c r="P104" s="34">
        <f t="shared" si="72"/>
        <v>3</v>
      </c>
      <c r="Q104" s="35">
        <f t="shared" si="72"/>
        <v>8</v>
      </c>
      <c r="R104" s="72">
        <f t="shared" ref="R104:R105" si="73">J104-K104</f>
        <v>5.5</v>
      </c>
      <c r="S104" s="34">
        <f>S105/28</f>
        <v>0</v>
      </c>
      <c r="T104" s="304"/>
      <c r="U104" s="164"/>
      <c r="V104" s="163"/>
      <c r="W104" s="435"/>
      <c r="X104" s="205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</row>
    <row r="105" spans="1:44">
      <c r="A105" s="487"/>
      <c r="B105" s="489"/>
      <c r="C105" s="490"/>
      <c r="D105" s="490"/>
      <c r="E105" s="490"/>
      <c r="F105" s="491"/>
      <c r="G105" s="389"/>
      <c r="H105" s="373"/>
      <c r="I105" s="11"/>
      <c r="J105" s="36">
        <v>448</v>
      </c>
      <c r="K105" s="37">
        <f>K104*28</f>
        <v>294</v>
      </c>
      <c r="L105" s="75"/>
      <c r="M105" s="39"/>
      <c r="N105" s="36"/>
      <c r="O105" s="287"/>
      <c r="P105" s="288"/>
      <c r="Q105" s="289"/>
      <c r="R105" s="75">
        <f t="shared" si="73"/>
        <v>154</v>
      </c>
      <c r="S105" s="39">
        <f>SUM(S106:S113)</f>
        <v>0</v>
      </c>
      <c r="T105" s="305"/>
      <c r="U105" s="164"/>
      <c r="V105" s="83"/>
      <c r="W105" s="435"/>
      <c r="X105" s="205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</row>
    <row r="106" spans="1:44">
      <c r="A106" s="487"/>
      <c r="B106" s="489"/>
      <c r="C106" s="490"/>
      <c r="D106" s="490"/>
      <c r="E106" s="490"/>
      <c r="F106" s="491"/>
      <c r="G106" s="404" t="s">
        <v>208</v>
      </c>
      <c r="H106" s="376" t="s">
        <v>51</v>
      </c>
      <c r="I106" s="88" t="s">
        <v>52</v>
      </c>
      <c r="J106" s="225" t="s">
        <v>53</v>
      </c>
      <c r="K106" s="155">
        <f t="shared" ref="K106:K113" si="74">L106+O106</f>
        <v>2</v>
      </c>
      <c r="L106" s="363">
        <f>(M106+N106)*2*V106/28</f>
        <v>2</v>
      </c>
      <c r="M106" s="180"/>
      <c r="N106" s="225">
        <v>2</v>
      </c>
      <c r="O106" s="49">
        <f>(P106+Q106)*1*V106/28</f>
        <v>0</v>
      </c>
      <c r="P106" s="180"/>
      <c r="Q106" s="89"/>
      <c r="R106" s="87"/>
      <c r="S106" s="88"/>
      <c r="T106" s="159"/>
      <c r="U106" s="164"/>
      <c r="V106" s="167">
        <v>14</v>
      </c>
      <c r="W106" s="435" t="s">
        <v>209</v>
      </c>
      <c r="X106" s="205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</row>
    <row r="107" spans="1:44">
      <c r="A107" s="487"/>
      <c r="B107" s="489"/>
      <c r="C107" s="490"/>
      <c r="D107" s="490"/>
      <c r="E107" s="490"/>
      <c r="F107" s="491"/>
      <c r="G107" s="398" t="s">
        <v>208</v>
      </c>
      <c r="H107" s="171" t="s">
        <v>51</v>
      </c>
      <c r="I107" s="12" t="s">
        <v>52</v>
      </c>
      <c r="J107" s="56" t="s">
        <v>73</v>
      </c>
      <c r="K107" s="42">
        <f t="shared" si="74"/>
        <v>0.5</v>
      </c>
      <c r="L107" s="123">
        <f t="shared" ref="L107" si="75">(M107+N107)*2*V107/28</f>
        <v>0</v>
      </c>
      <c r="M107" s="17"/>
      <c r="N107" s="56"/>
      <c r="O107" s="43">
        <f t="shared" ref="O107:O111" si="76">(P107+Q107)*1*V107/28</f>
        <v>0.5</v>
      </c>
      <c r="P107" s="17"/>
      <c r="Q107" s="44">
        <v>1</v>
      </c>
      <c r="R107" s="84"/>
      <c r="S107" s="12"/>
      <c r="T107" s="41"/>
      <c r="U107" s="164"/>
      <c r="V107" s="83">
        <v>14</v>
      </c>
      <c r="W107" s="435" t="s">
        <v>209</v>
      </c>
      <c r="X107" s="205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</row>
    <row r="108" spans="1:44" ht="30">
      <c r="A108" s="487"/>
      <c r="B108" s="489"/>
      <c r="C108" s="490"/>
      <c r="D108" s="490"/>
      <c r="E108" s="490"/>
      <c r="F108" s="491"/>
      <c r="G108" s="592" t="s">
        <v>251</v>
      </c>
      <c r="H108" s="84" t="s">
        <v>51</v>
      </c>
      <c r="I108" s="12" t="s">
        <v>52</v>
      </c>
      <c r="J108" s="41" t="s">
        <v>50</v>
      </c>
      <c r="K108" s="42">
        <f t="shared" si="74"/>
        <v>1.5</v>
      </c>
      <c r="L108" s="123">
        <f>(M108+N108)*2*V104/28</f>
        <v>0</v>
      </c>
      <c r="M108" s="12"/>
      <c r="N108" s="41"/>
      <c r="O108" s="43">
        <f t="shared" si="76"/>
        <v>1.5</v>
      </c>
      <c r="P108" s="12"/>
      <c r="Q108" s="44">
        <v>3</v>
      </c>
      <c r="R108" s="80"/>
      <c r="S108" s="12"/>
      <c r="T108" s="41"/>
      <c r="U108" s="164"/>
      <c r="V108" s="83">
        <v>14</v>
      </c>
      <c r="W108" s="435" t="s">
        <v>31</v>
      </c>
      <c r="X108" s="205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</row>
    <row r="109" spans="1:44">
      <c r="A109" s="487"/>
      <c r="B109" s="489"/>
      <c r="C109" s="490"/>
      <c r="D109" s="490"/>
      <c r="E109" s="490"/>
      <c r="F109" s="491"/>
      <c r="G109" s="405" t="s">
        <v>205</v>
      </c>
      <c r="H109" s="376" t="s">
        <v>51</v>
      </c>
      <c r="I109" s="88" t="s">
        <v>52</v>
      </c>
      <c r="J109" s="159" t="s">
        <v>44</v>
      </c>
      <c r="K109" s="155">
        <f t="shared" si="74"/>
        <v>1.5</v>
      </c>
      <c r="L109" s="363">
        <f t="shared" ref="L109:L111" si="77">(M109+N109)*2*V109/28</f>
        <v>0</v>
      </c>
      <c r="M109" s="88"/>
      <c r="N109" s="159"/>
      <c r="O109" s="49">
        <f t="shared" si="76"/>
        <v>1.5</v>
      </c>
      <c r="P109" s="88">
        <v>3</v>
      </c>
      <c r="Q109" s="89"/>
      <c r="R109" s="328"/>
      <c r="S109" s="88"/>
      <c r="T109" s="159"/>
      <c r="U109" s="334"/>
      <c r="V109" s="167">
        <v>14</v>
      </c>
      <c r="W109" s="435" t="s">
        <v>66</v>
      </c>
      <c r="X109" s="205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</row>
    <row r="110" spans="1:44">
      <c r="A110" s="487"/>
      <c r="B110" s="489"/>
      <c r="C110" s="490"/>
      <c r="D110" s="490"/>
      <c r="E110" s="490"/>
      <c r="F110" s="491"/>
      <c r="G110" s="391" t="s">
        <v>205</v>
      </c>
      <c r="H110" s="86" t="s">
        <v>51</v>
      </c>
      <c r="I110" s="14" t="s">
        <v>52</v>
      </c>
      <c r="J110" s="47" t="s">
        <v>50</v>
      </c>
      <c r="K110" s="59">
        <f t="shared" si="74"/>
        <v>2</v>
      </c>
      <c r="L110" s="123">
        <f t="shared" si="77"/>
        <v>2</v>
      </c>
      <c r="M110" s="14">
        <v>2</v>
      </c>
      <c r="N110" s="47"/>
      <c r="O110" s="43">
        <f t="shared" si="76"/>
        <v>0</v>
      </c>
      <c r="P110" s="14"/>
      <c r="Q110" s="60"/>
      <c r="R110" s="207"/>
      <c r="S110" s="97"/>
      <c r="T110" s="47"/>
      <c r="U110" s="164"/>
      <c r="V110" s="83">
        <v>14</v>
      </c>
      <c r="W110" s="435" t="s">
        <v>66</v>
      </c>
      <c r="X110" s="205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</row>
    <row r="111" spans="1:44">
      <c r="A111" s="487"/>
      <c r="B111" s="489"/>
      <c r="C111" s="490"/>
      <c r="D111" s="490"/>
      <c r="E111" s="490"/>
      <c r="F111" s="491"/>
      <c r="G111" s="404" t="s">
        <v>223</v>
      </c>
      <c r="H111" s="87" t="s">
        <v>51</v>
      </c>
      <c r="I111" s="88" t="s">
        <v>52</v>
      </c>
      <c r="J111" s="159" t="s">
        <v>53</v>
      </c>
      <c r="K111" s="155">
        <f t="shared" si="74"/>
        <v>1</v>
      </c>
      <c r="L111" s="363">
        <f t="shared" si="77"/>
        <v>1</v>
      </c>
      <c r="M111" s="88"/>
      <c r="N111" s="159">
        <v>1</v>
      </c>
      <c r="O111" s="49">
        <f t="shared" si="76"/>
        <v>0</v>
      </c>
      <c r="P111" s="88"/>
      <c r="Q111" s="89"/>
      <c r="R111" s="87"/>
      <c r="S111" s="272"/>
      <c r="T111" s="157"/>
      <c r="U111" s="164"/>
      <c r="V111" s="165">
        <v>14</v>
      </c>
      <c r="W111" s="435" t="s">
        <v>55</v>
      </c>
      <c r="X111" s="205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</row>
    <row r="112" spans="1:44">
      <c r="A112" s="487"/>
      <c r="B112" s="489"/>
      <c r="C112" s="490"/>
      <c r="D112" s="490"/>
      <c r="E112" s="490"/>
      <c r="F112" s="491"/>
      <c r="G112" s="390" t="s">
        <v>223</v>
      </c>
      <c r="H112" s="171" t="s">
        <v>51</v>
      </c>
      <c r="I112" s="12" t="s">
        <v>52</v>
      </c>
      <c r="J112" s="56" t="s">
        <v>73</v>
      </c>
      <c r="K112" s="42">
        <f t="shared" si="74"/>
        <v>1</v>
      </c>
      <c r="L112" s="123">
        <f t="shared" ref="L112:L113" si="78">(M112+N112)*2*V112/28</f>
        <v>0</v>
      </c>
      <c r="M112" s="17"/>
      <c r="N112" s="56"/>
      <c r="O112" s="43">
        <f t="shared" ref="O112:O113" si="79">(P112+Q112)*1*V112/28</f>
        <v>1</v>
      </c>
      <c r="P112" s="17"/>
      <c r="Q112" s="44">
        <v>2</v>
      </c>
      <c r="R112" s="84"/>
      <c r="S112" s="12"/>
      <c r="T112" s="41"/>
      <c r="U112" s="164"/>
      <c r="V112" s="83">
        <v>14</v>
      </c>
      <c r="W112" s="436" t="s">
        <v>55</v>
      </c>
      <c r="X112" s="205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</row>
    <row r="113" spans="1:44" ht="15.75" thickBot="1">
      <c r="A113" s="487"/>
      <c r="B113" s="489"/>
      <c r="C113" s="490"/>
      <c r="D113" s="490"/>
      <c r="E113" s="490"/>
      <c r="F113" s="491"/>
      <c r="G113" s="391" t="s">
        <v>204</v>
      </c>
      <c r="H113" s="375" t="s">
        <v>51</v>
      </c>
      <c r="I113" s="14" t="s">
        <v>52</v>
      </c>
      <c r="J113" s="47" t="s">
        <v>73</v>
      </c>
      <c r="K113" s="59">
        <f t="shared" si="74"/>
        <v>1</v>
      </c>
      <c r="L113" s="360">
        <f t="shared" si="78"/>
        <v>0</v>
      </c>
      <c r="M113" s="14"/>
      <c r="N113" s="47"/>
      <c r="O113" s="241">
        <f t="shared" si="79"/>
        <v>1</v>
      </c>
      <c r="P113" s="14"/>
      <c r="Q113" s="60">
        <v>2</v>
      </c>
      <c r="R113" s="295"/>
      <c r="S113" s="14"/>
      <c r="T113" s="47"/>
      <c r="U113" s="168"/>
      <c r="V113" s="170">
        <v>14</v>
      </c>
      <c r="W113" s="435" t="s">
        <v>66</v>
      </c>
      <c r="X113" s="247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</row>
    <row r="114" spans="1:44">
      <c r="A114" s="525">
        <v>15</v>
      </c>
      <c r="B114" s="488" t="s">
        <v>30</v>
      </c>
      <c r="C114" s="554" t="s">
        <v>127</v>
      </c>
      <c r="D114" s="482" t="s">
        <v>30</v>
      </c>
      <c r="E114" s="482" t="s">
        <v>67</v>
      </c>
      <c r="F114" s="484" t="s">
        <v>33</v>
      </c>
      <c r="G114" s="392"/>
      <c r="H114" s="372"/>
      <c r="I114" s="10"/>
      <c r="J114" s="31">
        <v>16</v>
      </c>
      <c r="K114" s="32">
        <f t="shared" ref="K114:Q114" si="80">SUM(K116:K121)</f>
        <v>12</v>
      </c>
      <c r="L114" s="72">
        <f t="shared" si="80"/>
        <v>8</v>
      </c>
      <c r="M114" s="34">
        <f t="shared" si="80"/>
        <v>4</v>
      </c>
      <c r="N114" s="153">
        <f t="shared" si="80"/>
        <v>4</v>
      </c>
      <c r="O114" s="33">
        <f t="shared" si="80"/>
        <v>4</v>
      </c>
      <c r="P114" s="34">
        <f t="shared" si="80"/>
        <v>8</v>
      </c>
      <c r="Q114" s="35">
        <f t="shared" si="80"/>
        <v>0</v>
      </c>
      <c r="R114" s="72">
        <f t="shared" ref="R114:R115" si="81">J114-K114</f>
        <v>4</v>
      </c>
      <c r="S114" s="34">
        <f>S115/28</f>
        <v>4.5</v>
      </c>
      <c r="T114" s="304"/>
      <c r="U114" s="162"/>
      <c r="V114" s="74"/>
      <c r="W114" s="435"/>
      <c r="X114" s="205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</row>
    <row r="115" spans="1:44">
      <c r="A115" s="526"/>
      <c r="B115" s="533"/>
      <c r="C115" s="555"/>
      <c r="D115" s="483"/>
      <c r="E115" s="483"/>
      <c r="F115" s="485"/>
      <c r="G115" s="389"/>
      <c r="H115" s="373"/>
      <c r="I115" s="11"/>
      <c r="J115" s="36">
        <v>448</v>
      </c>
      <c r="K115" s="37">
        <f>K114*28</f>
        <v>336</v>
      </c>
      <c r="L115" s="75"/>
      <c r="M115" s="39"/>
      <c r="N115" s="36"/>
      <c r="O115" s="38"/>
      <c r="P115" s="39"/>
      <c r="Q115" s="40"/>
      <c r="R115" s="75">
        <f t="shared" si="81"/>
        <v>112</v>
      </c>
      <c r="S115" s="39">
        <f>SUM(S116:S118)</f>
        <v>126</v>
      </c>
      <c r="T115" s="305"/>
      <c r="U115" s="164"/>
      <c r="V115" s="77"/>
      <c r="W115" s="435"/>
      <c r="X115" s="205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</row>
    <row r="116" spans="1:44" ht="24">
      <c r="A116" s="526"/>
      <c r="B116" s="533"/>
      <c r="C116" s="555"/>
      <c r="D116" s="483"/>
      <c r="E116" s="483"/>
      <c r="F116" s="485"/>
      <c r="G116" s="390" t="s">
        <v>128</v>
      </c>
      <c r="H116" s="84" t="s">
        <v>75</v>
      </c>
      <c r="I116" s="12" t="s">
        <v>36</v>
      </c>
      <c r="J116" s="41" t="s">
        <v>65</v>
      </c>
      <c r="K116" s="42">
        <f t="shared" ref="K116:K121" si="82">L116+O116</f>
        <v>4</v>
      </c>
      <c r="L116" s="123">
        <f>(M116+N116)*2*V116/28</f>
        <v>4</v>
      </c>
      <c r="M116" s="12">
        <v>4</v>
      </c>
      <c r="N116" s="41"/>
      <c r="O116" s="43">
        <f>(P116+Q116)*1*V116/28</f>
        <v>0</v>
      </c>
      <c r="P116" s="12"/>
      <c r="Q116" s="44"/>
      <c r="R116" s="80" t="s">
        <v>38</v>
      </c>
      <c r="S116" s="12">
        <v>50</v>
      </c>
      <c r="T116" s="41"/>
      <c r="U116" s="303"/>
      <c r="V116" s="77">
        <v>14</v>
      </c>
      <c r="W116" s="435"/>
      <c r="X116" s="205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</row>
    <row r="117" spans="1:44">
      <c r="A117" s="526"/>
      <c r="B117" s="533"/>
      <c r="C117" s="555"/>
      <c r="D117" s="483"/>
      <c r="E117" s="483"/>
      <c r="F117" s="485"/>
      <c r="G117" s="390" t="s">
        <v>129</v>
      </c>
      <c r="H117" s="84" t="s">
        <v>48</v>
      </c>
      <c r="I117" s="12" t="s">
        <v>36</v>
      </c>
      <c r="J117" s="45" t="s">
        <v>245</v>
      </c>
      <c r="K117" s="42">
        <f t="shared" si="82"/>
        <v>2</v>
      </c>
      <c r="L117" s="123">
        <f t="shared" ref="L117:L121" si="83">(M117+N117)*2*V117/28</f>
        <v>0</v>
      </c>
      <c r="M117" s="12"/>
      <c r="N117" s="41"/>
      <c r="O117" s="43">
        <f t="shared" ref="O117:O121" si="84">(P117+Q117)*1*V117/28</f>
        <v>2</v>
      </c>
      <c r="P117" s="12">
        <v>4</v>
      </c>
      <c r="Q117" s="44"/>
      <c r="R117" s="80" t="s">
        <v>40</v>
      </c>
      <c r="S117" s="12">
        <v>26</v>
      </c>
      <c r="T117" s="41"/>
      <c r="U117" s="303"/>
      <c r="V117" s="77">
        <v>14</v>
      </c>
      <c r="W117" s="435"/>
      <c r="X117" s="205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</row>
    <row r="118" spans="1:44">
      <c r="A118" s="526"/>
      <c r="B118" s="533"/>
      <c r="C118" s="555"/>
      <c r="D118" s="483"/>
      <c r="E118" s="483"/>
      <c r="F118" s="485"/>
      <c r="G118" s="390" t="s">
        <v>128</v>
      </c>
      <c r="H118" s="84" t="s">
        <v>35</v>
      </c>
      <c r="I118" s="12" t="s">
        <v>36</v>
      </c>
      <c r="J118" s="41" t="s">
        <v>130</v>
      </c>
      <c r="K118" s="42">
        <f t="shared" si="82"/>
        <v>1</v>
      </c>
      <c r="L118" s="123">
        <f t="shared" si="83"/>
        <v>0</v>
      </c>
      <c r="M118" s="12"/>
      <c r="N118" s="41"/>
      <c r="O118" s="43">
        <f t="shared" si="84"/>
        <v>1</v>
      </c>
      <c r="P118" s="12">
        <v>2</v>
      </c>
      <c r="Q118" s="44"/>
      <c r="R118" s="98" t="s">
        <v>258</v>
      </c>
      <c r="S118" s="99">
        <v>50</v>
      </c>
      <c r="T118" s="41"/>
      <c r="U118" s="303"/>
      <c r="V118" s="77">
        <v>14</v>
      </c>
      <c r="W118" s="214"/>
      <c r="X118" s="176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</row>
    <row r="119" spans="1:44">
      <c r="A119" s="526"/>
      <c r="B119" s="533"/>
      <c r="C119" s="555"/>
      <c r="D119" s="483"/>
      <c r="E119" s="483"/>
      <c r="F119" s="485"/>
      <c r="G119" s="390" t="s">
        <v>131</v>
      </c>
      <c r="H119" s="84" t="s">
        <v>35</v>
      </c>
      <c r="I119" s="12" t="s">
        <v>36</v>
      </c>
      <c r="J119" s="41" t="s">
        <v>65</v>
      </c>
      <c r="K119" s="42">
        <f t="shared" si="82"/>
        <v>2</v>
      </c>
      <c r="L119" s="123">
        <f t="shared" si="83"/>
        <v>2</v>
      </c>
      <c r="M119" s="12"/>
      <c r="N119" s="41">
        <v>2</v>
      </c>
      <c r="O119" s="43">
        <f t="shared" si="84"/>
        <v>0</v>
      </c>
      <c r="P119" s="12"/>
      <c r="Q119" s="44"/>
      <c r="R119" s="84"/>
      <c r="S119" s="12"/>
      <c r="T119" s="41"/>
      <c r="U119" s="303"/>
      <c r="V119" s="77">
        <v>14</v>
      </c>
      <c r="W119" s="285"/>
      <c r="X119" s="70" t="s">
        <v>257</v>
      </c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</row>
    <row r="120" spans="1:44">
      <c r="A120" s="526"/>
      <c r="B120" s="533"/>
      <c r="C120" s="555"/>
      <c r="D120" s="483"/>
      <c r="E120" s="483"/>
      <c r="F120" s="485"/>
      <c r="G120" s="390" t="s">
        <v>132</v>
      </c>
      <c r="H120" s="84" t="s">
        <v>35</v>
      </c>
      <c r="I120" s="12" t="s">
        <v>36</v>
      </c>
      <c r="J120" s="56" t="s">
        <v>39</v>
      </c>
      <c r="K120" s="42">
        <f t="shared" si="82"/>
        <v>1</v>
      </c>
      <c r="L120" s="123">
        <f t="shared" si="83"/>
        <v>0</v>
      </c>
      <c r="M120" s="12"/>
      <c r="N120" s="41"/>
      <c r="O120" s="43">
        <f t="shared" si="84"/>
        <v>1</v>
      </c>
      <c r="P120" s="12">
        <v>2</v>
      </c>
      <c r="Q120" s="44"/>
      <c r="R120" s="84"/>
      <c r="S120" s="12"/>
      <c r="T120" s="41"/>
      <c r="U120" s="164"/>
      <c r="V120" s="77">
        <v>14</v>
      </c>
      <c r="W120" s="285"/>
      <c r="X120" s="94" t="s">
        <v>133</v>
      </c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</row>
    <row r="121" spans="1:44" ht="15.75" thickBot="1">
      <c r="A121" s="527"/>
      <c r="B121" s="534"/>
      <c r="C121" s="556"/>
      <c r="D121" s="570"/>
      <c r="E121" s="570"/>
      <c r="F121" s="575"/>
      <c r="G121" s="387" t="s">
        <v>134</v>
      </c>
      <c r="H121" s="100" t="s">
        <v>35</v>
      </c>
      <c r="I121" s="16" t="s">
        <v>36</v>
      </c>
      <c r="J121" s="51" t="s">
        <v>37</v>
      </c>
      <c r="K121" s="52">
        <f t="shared" si="82"/>
        <v>2</v>
      </c>
      <c r="L121" s="359">
        <f t="shared" si="83"/>
        <v>2</v>
      </c>
      <c r="M121" s="16"/>
      <c r="N121" s="51">
        <v>2</v>
      </c>
      <c r="O121" s="53">
        <f t="shared" si="84"/>
        <v>0</v>
      </c>
      <c r="P121" s="16"/>
      <c r="Q121" s="54"/>
      <c r="R121" s="100"/>
      <c r="S121" s="16"/>
      <c r="T121" s="51"/>
      <c r="U121" s="335"/>
      <c r="V121" s="91">
        <v>14</v>
      </c>
      <c r="W121" s="285"/>
      <c r="X121" s="70" t="s">
        <v>213</v>
      </c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</row>
    <row r="122" spans="1:44">
      <c r="A122" s="525">
        <v>16</v>
      </c>
      <c r="B122" s="488" t="s">
        <v>30</v>
      </c>
      <c r="C122" s="554" t="s">
        <v>135</v>
      </c>
      <c r="D122" s="482" t="s">
        <v>30</v>
      </c>
      <c r="E122" s="482" t="s">
        <v>136</v>
      </c>
      <c r="F122" s="484" t="s">
        <v>33</v>
      </c>
      <c r="G122" s="392"/>
      <c r="H122" s="372"/>
      <c r="I122" s="10"/>
      <c r="J122" s="31">
        <v>16</v>
      </c>
      <c r="K122" s="32">
        <f t="shared" ref="K122:Q122" si="85">SUM(K124:K130)</f>
        <v>12</v>
      </c>
      <c r="L122" s="72">
        <f t="shared" si="85"/>
        <v>8</v>
      </c>
      <c r="M122" s="34">
        <f t="shared" si="85"/>
        <v>6</v>
      </c>
      <c r="N122" s="153">
        <f t="shared" si="85"/>
        <v>2</v>
      </c>
      <c r="O122" s="33">
        <f t="shared" si="85"/>
        <v>4</v>
      </c>
      <c r="P122" s="34">
        <f t="shared" si="85"/>
        <v>8</v>
      </c>
      <c r="Q122" s="35">
        <f t="shared" si="85"/>
        <v>0</v>
      </c>
      <c r="R122" s="72">
        <f t="shared" ref="R122:R123" si="86">J122-K122</f>
        <v>4</v>
      </c>
      <c r="S122" s="34">
        <f>S123/28</f>
        <v>4</v>
      </c>
      <c r="T122" s="304"/>
      <c r="U122" s="162"/>
      <c r="V122" s="163"/>
      <c r="W122" s="175"/>
      <c r="X122" s="71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</row>
    <row r="123" spans="1:44">
      <c r="A123" s="526"/>
      <c r="B123" s="533"/>
      <c r="C123" s="555"/>
      <c r="D123" s="483"/>
      <c r="E123" s="483"/>
      <c r="F123" s="485"/>
      <c r="G123" s="389"/>
      <c r="H123" s="373"/>
      <c r="I123" s="11"/>
      <c r="J123" s="36">
        <v>448</v>
      </c>
      <c r="K123" s="37">
        <f>K122*28</f>
        <v>336</v>
      </c>
      <c r="L123" s="75"/>
      <c r="M123" s="39"/>
      <c r="N123" s="36"/>
      <c r="O123" s="38"/>
      <c r="P123" s="39"/>
      <c r="Q123" s="40"/>
      <c r="R123" s="75">
        <f t="shared" si="86"/>
        <v>112</v>
      </c>
      <c r="S123" s="39">
        <f>SUM(S124:S126)</f>
        <v>112</v>
      </c>
      <c r="T123" s="305"/>
      <c r="U123" s="164"/>
      <c r="V123" s="83"/>
      <c r="W123" s="70"/>
      <c r="X123" s="71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</row>
    <row r="124" spans="1:44" ht="24">
      <c r="A124" s="526"/>
      <c r="B124" s="533"/>
      <c r="C124" s="555"/>
      <c r="D124" s="483"/>
      <c r="E124" s="483"/>
      <c r="F124" s="485"/>
      <c r="G124" s="390" t="s">
        <v>137</v>
      </c>
      <c r="H124" s="84" t="s">
        <v>75</v>
      </c>
      <c r="I124" s="12" t="s">
        <v>36</v>
      </c>
      <c r="J124" s="41" t="s">
        <v>53</v>
      </c>
      <c r="K124" s="42">
        <f t="shared" ref="K124:K130" si="87">L124+O124</f>
        <v>2</v>
      </c>
      <c r="L124" s="123">
        <f>(M124+N124)*2*V124/28</f>
        <v>2</v>
      </c>
      <c r="M124" s="12">
        <v>2</v>
      </c>
      <c r="N124" s="41"/>
      <c r="O124" s="43">
        <f>(P124+Q124)*1*V124/28</f>
        <v>0</v>
      </c>
      <c r="P124" s="12"/>
      <c r="Q124" s="44"/>
      <c r="R124" s="80" t="s">
        <v>38</v>
      </c>
      <c r="S124" s="12">
        <v>40</v>
      </c>
      <c r="T124" s="41"/>
      <c r="U124" s="164"/>
      <c r="V124" s="83">
        <v>14</v>
      </c>
      <c r="W124" s="94"/>
      <c r="X124" s="95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</row>
    <row r="125" spans="1:44">
      <c r="A125" s="526"/>
      <c r="B125" s="533"/>
      <c r="C125" s="555"/>
      <c r="D125" s="483"/>
      <c r="E125" s="483"/>
      <c r="F125" s="485"/>
      <c r="G125" s="390" t="s">
        <v>137</v>
      </c>
      <c r="H125" s="84" t="s">
        <v>48</v>
      </c>
      <c r="I125" s="12" t="s">
        <v>36</v>
      </c>
      <c r="J125" s="45" t="s">
        <v>42</v>
      </c>
      <c r="K125" s="42">
        <f t="shared" si="87"/>
        <v>2</v>
      </c>
      <c r="L125" s="123">
        <f t="shared" ref="L125:L130" si="88">(M125+N125)*2*V125/28</f>
        <v>0</v>
      </c>
      <c r="M125" s="12"/>
      <c r="N125" s="41"/>
      <c r="O125" s="43">
        <f t="shared" ref="O125:O130" si="89">(P125+Q125)*1*V125/28</f>
        <v>2</v>
      </c>
      <c r="P125" s="12">
        <v>4</v>
      </c>
      <c r="Q125" s="44"/>
      <c r="R125" s="80" t="s">
        <v>40</v>
      </c>
      <c r="S125" s="12">
        <v>22</v>
      </c>
      <c r="T125" s="41"/>
      <c r="U125" s="164"/>
      <c r="V125" s="83">
        <v>14</v>
      </c>
      <c r="W125" s="94"/>
      <c r="X125" s="95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</row>
    <row r="126" spans="1:44">
      <c r="A126" s="526"/>
      <c r="B126" s="533"/>
      <c r="C126" s="555"/>
      <c r="D126" s="483"/>
      <c r="E126" s="483"/>
      <c r="F126" s="485"/>
      <c r="G126" s="390" t="s">
        <v>138</v>
      </c>
      <c r="H126" s="84" t="s">
        <v>139</v>
      </c>
      <c r="I126" s="12" t="s">
        <v>36</v>
      </c>
      <c r="J126" s="41" t="s">
        <v>53</v>
      </c>
      <c r="K126" s="42">
        <f t="shared" si="87"/>
        <v>2</v>
      </c>
      <c r="L126" s="123">
        <f t="shared" si="88"/>
        <v>2</v>
      </c>
      <c r="M126" s="12">
        <v>2</v>
      </c>
      <c r="N126" s="41"/>
      <c r="O126" s="43">
        <f t="shared" si="89"/>
        <v>0</v>
      </c>
      <c r="P126" s="12"/>
      <c r="Q126" s="44"/>
      <c r="R126" s="98" t="s">
        <v>258</v>
      </c>
      <c r="S126" s="99">
        <v>50</v>
      </c>
      <c r="T126" s="41"/>
      <c r="U126" s="164"/>
      <c r="V126" s="83">
        <v>14</v>
      </c>
      <c r="W126" s="94"/>
      <c r="X126" s="95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</row>
    <row r="127" spans="1:44">
      <c r="A127" s="526"/>
      <c r="B127" s="533"/>
      <c r="C127" s="555"/>
      <c r="D127" s="483"/>
      <c r="E127" s="483"/>
      <c r="F127" s="485"/>
      <c r="G127" s="391" t="s">
        <v>138</v>
      </c>
      <c r="H127" s="86" t="s">
        <v>48</v>
      </c>
      <c r="I127" s="14" t="s">
        <v>36</v>
      </c>
      <c r="J127" s="128" t="s">
        <v>42</v>
      </c>
      <c r="K127" s="59">
        <f t="shared" ref="K127" si="90">L127+O127</f>
        <v>1</v>
      </c>
      <c r="L127" s="123">
        <f t="shared" si="88"/>
        <v>0</v>
      </c>
      <c r="M127" s="14"/>
      <c r="N127" s="47"/>
      <c r="O127" s="43">
        <f t="shared" si="89"/>
        <v>1</v>
      </c>
      <c r="P127" s="14">
        <v>2</v>
      </c>
      <c r="Q127" s="60"/>
      <c r="R127" s="86"/>
      <c r="S127" s="14"/>
      <c r="T127" s="47"/>
      <c r="U127" s="164"/>
      <c r="V127" s="83">
        <v>14</v>
      </c>
      <c r="W127" s="94"/>
      <c r="X127" s="95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</row>
    <row r="128" spans="1:44">
      <c r="A128" s="526"/>
      <c r="B128" s="533"/>
      <c r="C128" s="555"/>
      <c r="D128" s="483"/>
      <c r="E128" s="483"/>
      <c r="F128" s="485"/>
      <c r="G128" s="390" t="s">
        <v>140</v>
      </c>
      <c r="H128" s="144" t="s">
        <v>48</v>
      </c>
      <c r="I128" s="12" t="s">
        <v>36</v>
      </c>
      <c r="J128" s="41" t="s">
        <v>53</v>
      </c>
      <c r="K128" s="42">
        <f t="shared" si="87"/>
        <v>2</v>
      </c>
      <c r="L128" s="123">
        <f t="shared" si="88"/>
        <v>2</v>
      </c>
      <c r="M128" s="12"/>
      <c r="N128" s="41">
        <v>2</v>
      </c>
      <c r="O128" s="43">
        <f t="shared" si="89"/>
        <v>0</v>
      </c>
      <c r="P128" s="12"/>
      <c r="Q128" s="44"/>
      <c r="R128" s="84"/>
      <c r="S128" s="12"/>
      <c r="T128" s="41"/>
      <c r="U128" s="164"/>
      <c r="V128" s="83">
        <v>14</v>
      </c>
      <c r="W128" s="94"/>
      <c r="X128" s="95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</row>
    <row r="129" spans="1:44">
      <c r="A129" s="526"/>
      <c r="B129" s="533"/>
      <c r="C129" s="555"/>
      <c r="D129" s="483"/>
      <c r="E129" s="483"/>
      <c r="F129" s="485"/>
      <c r="G129" s="406" t="s">
        <v>141</v>
      </c>
      <c r="H129" s="146" t="s">
        <v>75</v>
      </c>
      <c r="I129" s="129" t="s">
        <v>36</v>
      </c>
      <c r="J129" s="151" t="s">
        <v>50</v>
      </c>
      <c r="K129" s="131">
        <f t="shared" si="87"/>
        <v>2</v>
      </c>
      <c r="L129" s="123">
        <f t="shared" si="88"/>
        <v>2</v>
      </c>
      <c r="M129" s="129">
        <v>2</v>
      </c>
      <c r="N129" s="151"/>
      <c r="O129" s="43">
        <f t="shared" si="89"/>
        <v>0</v>
      </c>
      <c r="P129" s="129"/>
      <c r="Q129" s="132"/>
      <c r="R129" s="146"/>
      <c r="S129" s="129"/>
      <c r="T129" s="151"/>
      <c r="U129" s="164"/>
      <c r="V129" s="83">
        <v>14</v>
      </c>
      <c r="W129" s="94"/>
      <c r="X129" s="95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</row>
    <row r="130" spans="1:44" ht="15.75" thickBot="1">
      <c r="A130" s="527"/>
      <c r="B130" s="534"/>
      <c r="C130" s="556"/>
      <c r="D130" s="570"/>
      <c r="E130" s="570"/>
      <c r="F130" s="575"/>
      <c r="G130" s="387" t="s">
        <v>142</v>
      </c>
      <c r="H130" s="100" t="s">
        <v>48</v>
      </c>
      <c r="I130" s="16" t="s">
        <v>36</v>
      </c>
      <c r="J130" s="125" t="s">
        <v>84</v>
      </c>
      <c r="K130" s="52">
        <f t="shared" si="87"/>
        <v>1</v>
      </c>
      <c r="L130" s="123">
        <f t="shared" si="88"/>
        <v>0</v>
      </c>
      <c r="M130" s="16"/>
      <c r="N130" s="51"/>
      <c r="O130" s="43">
        <f t="shared" si="89"/>
        <v>1</v>
      </c>
      <c r="P130" s="16">
        <v>2</v>
      </c>
      <c r="Q130" s="54"/>
      <c r="R130" s="100"/>
      <c r="S130" s="51"/>
      <c r="T130" s="51"/>
      <c r="U130" s="164"/>
      <c r="V130" s="165">
        <v>14</v>
      </c>
      <c r="W130" s="94"/>
      <c r="X130" s="95"/>
    </row>
    <row r="131" spans="1:44" ht="14.45" customHeight="1">
      <c r="A131" s="528">
        <v>17</v>
      </c>
      <c r="B131" s="480" t="s">
        <v>30</v>
      </c>
      <c r="C131" s="554" t="s">
        <v>143</v>
      </c>
      <c r="D131" s="482" t="s">
        <v>30</v>
      </c>
      <c r="E131" s="482" t="s">
        <v>67</v>
      </c>
      <c r="F131" s="484" t="s">
        <v>33</v>
      </c>
      <c r="G131" s="392"/>
      <c r="H131" s="372"/>
      <c r="I131" s="10"/>
      <c r="J131" s="31">
        <v>16</v>
      </c>
      <c r="K131" s="152">
        <f t="shared" ref="K131:Q131" si="91">SUM(K133:K139)</f>
        <v>12</v>
      </c>
      <c r="L131" s="72">
        <f t="shared" si="91"/>
        <v>8</v>
      </c>
      <c r="M131" s="34">
        <f t="shared" si="91"/>
        <v>4</v>
      </c>
      <c r="N131" s="153">
        <f t="shared" si="91"/>
        <v>4</v>
      </c>
      <c r="O131" s="33">
        <f t="shared" si="91"/>
        <v>4</v>
      </c>
      <c r="P131" s="34">
        <f t="shared" si="91"/>
        <v>6</v>
      </c>
      <c r="Q131" s="35">
        <f t="shared" si="91"/>
        <v>2</v>
      </c>
      <c r="R131" s="72">
        <f t="shared" ref="R131:R132" si="92">J131-K131</f>
        <v>4</v>
      </c>
      <c r="S131" s="34">
        <f>S132/28</f>
        <v>4.5</v>
      </c>
      <c r="T131" s="304"/>
      <c r="U131" s="92"/>
      <c r="V131" s="211"/>
      <c r="W131" s="70"/>
      <c r="X131" s="71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</row>
    <row r="132" spans="1:44">
      <c r="A132" s="531"/>
      <c r="B132" s="481"/>
      <c r="C132" s="555"/>
      <c r="D132" s="483"/>
      <c r="E132" s="483"/>
      <c r="F132" s="485"/>
      <c r="G132" s="407"/>
      <c r="H132" s="377"/>
      <c r="I132" s="291"/>
      <c r="J132" s="292">
        <v>448</v>
      </c>
      <c r="K132" s="293">
        <f>K131*28</f>
        <v>336</v>
      </c>
      <c r="L132" s="294"/>
      <c r="M132" s="288"/>
      <c r="N132" s="292"/>
      <c r="O132" s="287"/>
      <c r="P132" s="288"/>
      <c r="Q132" s="289"/>
      <c r="R132" s="294">
        <f t="shared" si="92"/>
        <v>112</v>
      </c>
      <c r="S132" s="288">
        <f>SUM(S133:S137)</f>
        <v>126</v>
      </c>
      <c r="T132" s="315"/>
      <c r="U132" s="82"/>
      <c r="V132" s="212"/>
      <c r="W132" s="70"/>
      <c r="X132" s="71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</row>
    <row r="133" spans="1:44" ht="24">
      <c r="A133" s="531"/>
      <c r="B133" s="481"/>
      <c r="C133" s="555"/>
      <c r="D133" s="483"/>
      <c r="E133" s="483"/>
      <c r="F133" s="485"/>
      <c r="G133" s="408" t="s">
        <v>144</v>
      </c>
      <c r="H133" s="87" t="s">
        <v>75</v>
      </c>
      <c r="I133" s="88" t="s">
        <v>36</v>
      </c>
      <c r="J133" s="159" t="s">
        <v>37</v>
      </c>
      <c r="K133" s="155">
        <f t="shared" ref="K133:K139" si="93">L133+O133</f>
        <v>2</v>
      </c>
      <c r="L133" s="363">
        <f>(M133+N133)*2*V133/28</f>
        <v>2</v>
      </c>
      <c r="M133" s="88">
        <v>2</v>
      </c>
      <c r="N133" s="159"/>
      <c r="O133" s="49">
        <f>(P133+Q133)*1*V133/28</f>
        <v>0</v>
      </c>
      <c r="P133" s="88"/>
      <c r="Q133" s="89"/>
      <c r="R133" s="350" t="s">
        <v>38</v>
      </c>
      <c r="S133" s="88">
        <v>58</v>
      </c>
      <c r="T133" s="159"/>
      <c r="U133" s="82"/>
      <c r="V133" s="212">
        <v>14</v>
      </c>
      <c r="W133" s="94"/>
      <c r="X133" s="95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</row>
    <row r="134" spans="1:44">
      <c r="A134" s="531"/>
      <c r="B134" s="481"/>
      <c r="C134" s="555"/>
      <c r="D134" s="483"/>
      <c r="E134" s="483"/>
      <c r="F134" s="485"/>
      <c r="G134" s="409" t="s">
        <v>145</v>
      </c>
      <c r="H134" s="87" t="s">
        <v>48</v>
      </c>
      <c r="I134" s="88" t="s">
        <v>36</v>
      </c>
      <c r="J134" s="159" t="s">
        <v>146</v>
      </c>
      <c r="K134" s="155">
        <f t="shared" si="93"/>
        <v>1</v>
      </c>
      <c r="L134" s="363">
        <f t="shared" ref="L134:L139" si="94">(M134+N134)*2*V134/28</f>
        <v>0</v>
      </c>
      <c r="M134" s="180"/>
      <c r="N134" s="225"/>
      <c r="O134" s="49">
        <f t="shared" ref="O134:O139" si="95">(P134+Q134)*1*V134/28</f>
        <v>1</v>
      </c>
      <c r="P134" s="180">
        <v>2</v>
      </c>
      <c r="Q134" s="89"/>
      <c r="R134" s="350" t="s">
        <v>40</v>
      </c>
      <c r="S134" s="88">
        <v>22</v>
      </c>
      <c r="T134" s="159"/>
      <c r="U134" s="82"/>
      <c r="V134" s="212">
        <v>14</v>
      </c>
      <c r="W134" s="94"/>
      <c r="X134" s="95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</row>
    <row r="135" spans="1:44">
      <c r="A135" s="531"/>
      <c r="B135" s="481"/>
      <c r="C135" s="555"/>
      <c r="D135" s="483"/>
      <c r="E135" s="483"/>
      <c r="F135" s="485"/>
      <c r="G135" s="405" t="s">
        <v>147</v>
      </c>
      <c r="H135" s="87" t="s">
        <v>35</v>
      </c>
      <c r="I135" s="88" t="s">
        <v>36</v>
      </c>
      <c r="J135" s="159" t="s">
        <v>65</v>
      </c>
      <c r="K135" s="155">
        <f t="shared" si="93"/>
        <v>2</v>
      </c>
      <c r="L135" s="363">
        <f t="shared" si="94"/>
        <v>2</v>
      </c>
      <c r="M135" s="88"/>
      <c r="N135" s="159">
        <v>2</v>
      </c>
      <c r="O135" s="49">
        <f t="shared" si="95"/>
        <v>0</v>
      </c>
      <c r="P135" s="88"/>
      <c r="Q135" s="89"/>
      <c r="R135" s="350" t="s">
        <v>258</v>
      </c>
      <c r="S135" s="88">
        <v>46</v>
      </c>
      <c r="T135" s="159"/>
      <c r="U135" s="82"/>
      <c r="V135" s="212">
        <v>14</v>
      </c>
      <c r="W135" s="70"/>
      <c r="X135" s="71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</row>
    <row r="136" spans="1:44">
      <c r="A136" s="531"/>
      <c r="B136" s="481"/>
      <c r="C136" s="555"/>
      <c r="D136" s="483"/>
      <c r="E136" s="483"/>
      <c r="F136" s="485"/>
      <c r="G136" s="405" t="s">
        <v>148</v>
      </c>
      <c r="H136" s="87" t="s">
        <v>35</v>
      </c>
      <c r="I136" s="88" t="s">
        <v>36</v>
      </c>
      <c r="J136" s="159" t="s">
        <v>37</v>
      </c>
      <c r="K136" s="155">
        <f t="shared" si="93"/>
        <v>2</v>
      </c>
      <c r="L136" s="363">
        <f t="shared" si="94"/>
        <v>2</v>
      </c>
      <c r="M136" s="88"/>
      <c r="N136" s="159">
        <v>2</v>
      </c>
      <c r="O136" s="49">
        <f t="shared" si="95"/>
        <v>0</v>
      </c>
      <c r="P136" s="88"/>
      <c r="Q136" s="89"/>
      <c r="R136" s="87"/>
      <c r="S136" s="88"/>
      <c r="T136" s="159"/>
      <c r="U136" s="82"/>
      <c r="V136" s="212">
        <v>14</v>
      </c>
      <c r="W136" s="94"/>
      <c r="X136" s="95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</row>
    <row r="137" spans="1:44">
      <c r="A137" s="531"/>
      <c r="B137" s="481"/>
      <c r="C137" s="555"/>
      <c r="D137" s="483"/>
      <c r="E137" s="483"/>
      <c r="F137" s="485"/>
      <c r="G137" s="405" t="s">
        <v>148</v>
      </c>
      <c r="H137" s="87" t="s">
        <v>35</v>
      </c>
      <c r="I137" s="88" t="s">
        <v>36</v>
      </c>
      <c r="J137" s="159" t="s">
        <v>39</v>
      </c>
      <c r="K137" s="155">
        <f t="shared" si="93"/>
        <v>1</v>
      </c>
      <c r="L137" s="363">
        <f t="shared" si="94"/>
        <v>0</v>
      </c>
      <c r="M137" s="88"/>
      <c r="N137" s="159"/>
      <c r="O137" s="49">
        <f t="shared" si="95"/>
        <v>1</v>
      </c>
      <c r="P137" s="88"/>
      <c r="Q137" s="89">
        <v>2</v>
      </c>
      <c r="R137" s="87"/>
      <c r="S137" s="88"/>
      <c r="T137" s="159"/>
      <c r="U137" s="82"/>
      <c r="V137" s="212">
        <v>14</v>
      </c>
      <c r="W137" s="94"/>
      <c r="X137" s="95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</row>
    <row r="138" spans="1:44">
      <c r="A138" s="531"/>
      <c r="B138" s="481"/>
      <c r="C138" s="555"/>
      <c r="D138" s="483"/>
      <c r="E138" s="483"/>
      <c r="F138" s="485"/>
      <c r="G138" s="405" t="s">
        <v>149</v>
      </c>
      <c r="H138" s="87" t="s">
        <v>48</v>
      </c>
      <c r="I138" s="88" t="s">
        <v>36</v>
      </c>
      <c r="J138" s="159" t="s">
        <v>65</v>
      </c>
      <c r="K138" s="155">
        <f t="shared" si="93"/>
        <v>2</v>
      </c>
      <c r="L138" s="363">
        <f t="shared" si="94"/>
        <v>2</v>
      </c>
      <c r="M138" s="88">
        <v>2</v>
      </c>
      <c r="N138" s="159"/>
      <c r="O138" s="49">
        <f t="shared" si="95"/>
        <v>0</v>
      </c>
      <c r="P138" s="88"/>
      <c r="Q138" s="89"/>
      <c r="R138" s="87"/>
      <c r="S138" s="88"/>
      <c r="T138" s="159"/>
      <c r="U138" s="82"/>
      <c r="V138" s="212">
        <v>14</v>
      </c>
      <c r="W138" s="94"/>
      <c r="X138" s="95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</row>
    <row r="139" spans="1:44" ht="15.75" thickBot="1">
      <c r="A139" s="531"/>
      <c r="B139" s="481"/>
      <c r="C139" s="555"/>
      <c r="D139" s="483"/>
      <c r="E139" s="483"/>
      <c r="F139" s="485"/>
      <c r="G139" s="410" t="s">
        <v>150</v>
      </c>
      <c r="H139" s="272" t="s">
        <v>48</v>
      </c>
      <c r="I139" s="148" t="s">
        <v>36</v>
      </c>
      <c r="J139" s="157" t="s">
        <v>245</v>
      </c>
      <c r="K139" s="158">
        <f t="shared" si="93"/>
        <v>2</v>
      </c>
      <c r="L139" s="364">
        <f t="shared" si="94"/>
        <v>0</v>
      </c>
      <c r="M139" s="148"/>
      <c r="N139" s="157"/>
      <c r="O139" s="271">
        <f t="shared" si="95"/>
        <v>2</v>
      </c>
      <c r="P139" s="148">
        <v>4</v>
      </c>
      <c r="Q139" s="166"/>
      <c r="R139" s="272"/>
      <c r="S139" s="148"/>
      <c r="T139" s="157"/>
      <c r="U139" s="90"/>
      <c r="V139" s="217">
        <v>14</v>
      </c>
      <c r="W139" s="94"/>
      <c r="X139" s="95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</row>
    <row r="140" spans="1:44">
      <c r="A140" s="525">
        <v>18</v>
      </c>
      <c r="B140" s="488" t="s">
        <v>30</v>
      </c>
      <c r="C140" s="554" t="s">
        <v>151</v>
      </c>
      <c r="D140" s="482" t="s">
        <v>30</v>
      </c>
      <c r="E140" s="482" t="s">
        <v>67</v>
      </c>
      <c r="F140" s="484" t="s">
        <v>33</v>
      </c>
      <c r="G140" s="392"/>
      <c r="H140" s="372"/>
      <c r="I140" s="10"/>
      <c r="J140" s="31">
        <v>16</v>
      </c>
      <c r="K140" s="32">
        <f t="shared" ref="K140:Q140" si="96">SUM(K142:K150)</f>
        <v>12.5</v>
      </c>
      <c r="L140" s="72">
        <f t="shared" si="96"/>
        <v>7</v>
      </c>
      <c r="M140" s="34">
        <f t="shared" si="96"/>
        <v>4</v>
      </c>
      <c r="N140" s="153">
        <f t="shared" si="96"/>
        <v>3</v>
      </c>
      <c r="O140" s="33">
        <f t="shared" si="96"/>
        <v>5.5</v>
      </c>
      <c r="P140" s="34">
        <f t="shared" si="96"/>
        <v>6</v>
      </c>
      <c r="Q140" s="35">
        <f t="shared" si="96"/>
        <v>5</v>
      </c>
      <c r="R140" s="72">
        <f t="shared" ref="R140:R141" si="97">J140-K140</f>
        <v>3.5</v>
      </c>
      <c r="S140" s="34">
        <f>S141/28</f>
        <v>3.5</v>
      </c>
      <c r="T140" s="304"/>
      <c r="U140" s="164"/>
      <c r="V140" s="324"/>
      <c r="W140" s="70"/>
      <c r="X140" s="71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</row>
    <row r="141" spans="1:44">
      <c r="A141" s="526"/>
      <c r="B141" s="533"/>
      <c r="C141" s="555"/>
      <c r="D141" s="483"/>
      <c r="E141" s="483"/>
      <c r="F141" s="485"/>
      <c r="G141" s="389"/>
      <c r="H141" s="373"/>
      <c r="I141" s="11"/>
      <c r="J141" s="36">
        <v>448</v>
      </c>
      <c r="K141" s="37">
        <f>K140*28</f>
        <v>350</v>
      </c>
      <c r="L141" s="75"/>
      <c r="M141" s="39"/>
      <c r="N141" s="36"/>
      <c r="O141" s="38"/>
      <c r="P141" s="39"/>
      <c r="Q141" s="40"/>
      <c r="R141" s="75">
        <f t="shared" si="97"/>
        <v>98</v>
      </c>
      <c r="S141" s="39">
        <f>SUM(S142:S147)</f>
        <v>98</v>
      </c>
      <c r="T141" s="305"/>
      <c r="U141" s="164"/>
      <c r="V141" s="83"/>
      <c r="W141" s="70"/>
      <c r="X141" s="71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</row>
    <row r="142" spans="1:44" ht="24">
      <c r="A142" s="526"/>
      <c r="B142" s="533"/>
      <c r="C142" s="555"/>
      <c r="D142" s="483"/>
      <c r="E142" s="483"/>
      <c r="F142" s="485"/>
      <c r="G142" s="411" t="s">
        <v>152</v>
      </c>
      <c r="H142" s="84" t="s">
        <v>75</v>
      </c>
      <c r="I142" s="12" t="s">
        <v>36</v>
      </c>
      <c r="J142" s="41" t="s">
        <v>37</v>
      </c>
      <c r="K142" s="42">
        <f t="shared" ref="K142:K150" si="98">L142+O142</f>
        <v>2</v>
      </c>
      <c r="L142" s="123">
        <f>(M142+N142)*2*V142/28</f>
        <v>2</v>
      </c>
      <c r="M142" s="12">
        <v>2</v>
      </c>
      <c r="N142" s="41"/>
      <c r="O142" s="43">
        <f>(P142+Q142)*1*V142/28</f>
        <v>0</v>
      </c>
      <c r="P142" s="12"/>
      <c r="Q142" s="44"/>
      <c r="R142" s="80" t="s">
        <v>38</v>
      </c>
      <c r="S142" s="12">
        <v>40</v>
      </c>
      <c r="T142" s="41"/>
      <c r="U142" s="164"/>
      <c r="V142" s="83">
        <v>14</v>
      </c>
      <c r="W142" s="94"/>
      <c r="X142" s="95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</row>
    <row r="143" spans="1:44">
      <c r="A143" s="526"/>
      <c r="B143" s="533"/>
      <c r="C143" s="555"/>
      <c r="D143" s="483"/>
      <c r="E143" s="483"/>
      <c r="F143" s="485"/>
      <c r="G143" s="390" t="s">
        <v>153</v>
      </c>
      <c r="H143" s="84" t="s">
        <v>35</v>
      </c>
      <c r="I143" s="12" t="s">
        <v>36</v>
      </c>
      <c r="J143" s="41" t="s">
        <v>39</v>
      </c>
      <c r="K143" s="42">
        <f t="shared" si="98"/>
        <v>1</v>
      </c>
      <c r="L143" s="123">
        <f t="shared" ref="L143:L150" si="99">(M143+N143)*2*V143/28</f>
        <v>0</v>
      </c>
      <c r="M143" s="12"/>
      <c r="N143" s="41"/>
      <c r="O143" s="43">
        <f t="shared" ref="O143:O150" si="100">(P143+Q143)*1*V143/28</f>
        <v>1</v>
      </c>
      <c r="P143" s="12">
        <v>2</v>
      </c>
      <c r="Q143" s="44"/>
      <c r="R143" s="80" t="s">
        <v>40</v>
      </c>
      <c r="S143" s="12">
        <v>22</v>
      </c>
      <c r="T143" s="41"/>
      <c r="U143" s="164"/>
      <c r="V143" s="83">
        <v>14</v>
      </c>
      <c r="W143" s="94"/>
      <c r="X143" s="95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</row>
    <row r="144" spans="1:44">
      <c r="A144" s="526"/>
      <c r="B144" s="533"/>
      <c r="C144" s="555"/>
      <c r="D144" s="483"/>
      <c r="E144" s="483"/>
      <c r="F144" s="485"/>
      <c r="G144" s="390" t="s">
        <v>154</v>
      </c>
      <c r="H144" s="84" t="s">
        <v>35</v>
      </c>
      <c r="I144" s="12" t="s">
        <v>36</v>
      </c>
      <c r="J144" s="41" t="s">
        <v>37</v>
      </c>
      <c r="K144" s="42">
        <f t="shared" si="98"/>
        <v>2</v>
      </c>
      <c r="L144" s="123">
        <f t="shared" si="99"/>
        <v>2</v>
      </c>
      <c r="M144" s="12"/>
      <c r="N144" s="41">
        <v>2</v>
      </c>
      <c r="O144" s="43">
        <f t="shared" si="100"/>
        <v>0</v>
      </c>
      <c r="P144" s="12"/>
      <c r="Q144" s="44"/>
      <c r="R144" s="98" t="s">
        <v>258</v>
      </c>
      <c r="S144" s="99">
        <v>36</v>
      </c>
      <c r="T144" s="41"/>
      <c r="U144" s="164"/>
      <c r="V144" s="83">
        <v>14</v>
      </c>
      <c r="W144" s="94"/>
      <c r="X144" s="95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</row>
    <row r="145" spans="1:44">
      <c r="A145" s="526"/>
      <c r="B145" s="533"/>
      <c r="C145" s="555"/>
      <c r="D145" s="483"/>
      <c r="E145" s="483"/>
      <c r="F145" s="485"/>
      <c r="G145" s="390" t="s">
        <v>154</v>
      </c>
      <c r="H145" s="84" t="s">
        <v>35</v>
      </c>
      <c r="I145" s="12" t="s">
        <v>36</v>
      </c>
      <c r="J145" s="41" t="s">
        <v>39</v>
      </c>
      <c r="K145" s="42">
        <f t="shared" si="98"/>
        <v>1.5</v>
      </c>
      <c r="L145" s="123">
        <f t="shared" si="99"/>
        <v>0</v>
      </c>
      <c r="M145" s="12"/>
      <c r="N145" s="41"/>
      <c r="O145" s="43">
        <f t="shared" si="100"/>
        <v>1.5</v>
      </c>
      <c r="P145" s="12"/>
      <c r="Q145" s="44">
        <v>3</v>
      </c>
      <c r="R145" s="84"/>
      <c r="S145" s="12"/>
      <c r="T145" s="41"/>
      <c r="U145" s="164"/>
      <c r="V145" s="83">
        <v>14</v>
      </c>
      <c r="W145" s="94"/>
      <c r="X145" s="95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</row>
    <row r="146" spans="1:44">
      <c r="A146" s="526"/>
      <c r="B146" s="533"/>
      <c r="C146" s="555"/>
      <c r="D146" s="483"/>
      <c r="E146" s="483"/>
      <c r="F146" s="485"/>
      <c r="G146" s="390" t="s">
        <v>155</v>
      </c>
      <c r="H146" s="84" t="s">
        <v>35</v>
      </c>
      <c r="I146" s="12" t="s">
        <v>36</v>
      </c>
      <c r="J146" s="41" t="s">
        <v>65</v>
      </c>
      <c r="K146" s="42">
        <f t="shared" si="98"/>
        <v>2</v>
      </c>
      <c r="L146" s="123">
        <f t="shared" si="99"/>
        <v>2</v>
      </c>
      <c r="M146" s="12">
        <v>2</v>
      </c>
      <c r="N146" s="41"/>
      <c r="O146" s="43">
        <f t="shared" si="100"/>
        <v>0</v>
      </c>
      <c r="P146" s="12"/>
      <c r="Q146" s="44"/>
      <c r="R146" s="84"/>
      <c r="S146" s="12"/>
      <c r="T146" s="41"/>
      <c r="U146" s="164"/>
      <c r="V146" s="83">
        <v>14</v>
      </c>
      <c r="W146" s="94"/>
      <c r="X146" s="95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</row>
    <row r="147" spans="1:44">
      <c r="A147" s="526"/>
      <c r="B147" s="533"/>
      <c r="C147" s="555"/>
      <c r="D147" s="483"/>
      <c r="E147" s="483"/>
      <c r="F147" s="485"/>
      <c r="G147" s="390" t="s">
        <v>155</v>
      </c>
      <c r="H147" s="84" t="s">
        <v>35</v>
      </c>
      <c r="I147" s="12" t="s">
        <v>36</v>
      </c>
      <c r="J147" s="41" t="s">
        <v>130</v>
      </c>
      <c r="K147" s="42">
        <f t="shared" si="98"/>
        <v>1</v>
      </c>
      <c r="L147" s="123">
        <f t="shared" si="99"/>
        <v>0</v>
      </c>
      <c r="M147" s="12"/>
      <c r="N147" s="41"/>
      <c r="O147" s="43">
        <f t="shared" si="100"/>
        <v>1</v>
      </c>
      <c r="P147" s="12">
        <v>2</v>
      </c>
      <c r="Q147" s="44"/>
      <c r="R147" s="84"/>
      <c r="S147" s="12"/>
      <c r="T147" s="41"/>
      <c r="U147" s="164"/>
      <c r="V147" s="83">
        <v>14</v>
      </c>
      <c r="W147" s="94"/>
      <c r="X147" s="95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</row>
    <row r="148" spans="1:44">
      <c r="A148" s="526"/>
      <c r="B148" s="533"/>
      <c r="C148" s="555"/>
      <c r="D148" s="483"/>
      <c r="E148" s="483"/>
      <c r="F148" s="485"/>
      <c r="G148" s="412" t="s">
        <v>145</v>
      </c>
      <c r="H148" s="84" t="s">
        <v>48</v>
      </c>
      <c r="I148" s="12" t="s">
        <v>36</v>
      </c>
      <c r="J148" s="41" t="s">
        <v>146</v>
      </c>
      <c r="K148" s="42">
        <f t="shared" si="98"/>
        <v>1</v>
      </c>
      <c r="L148" s="123">
        <f t="shared" si="99"/>
        <v>0</v>
      </c>
      <c r="M148" s="17"/>
      <c r="N148" s="56"/>
      <c r="O148" s="43">
        <f t="shared" si="100"/>
        <v>1</v>
      </c>
      <c r="P148" s="17">
        <v>2</v>
      </c>
      <c r="Q148" s="58"/>
      <c r="R148" s="171"/>
      <c r="S148" s="17"/>
      <c r="T148" s="41"/>
      <c r="U148" s="164"/>
      <c r="V148" s="83">
        <v>14</v>
      </c>
      <c r="W148" s="94"/>
      <c r="X148" s="95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</row>
    <row r="149" spans="1:44">
      <c r="A149" s="526"/>
      <c r="B149" s="533"/>
      <c r="C149" s="555"/>
      <c r="D149" s="483"/>
      <c r="E149" s="483"/>
      <c r="F149" s="485"/>
      <c r="G149" s="390" t="s">
        <v>156</v>
      </c>
      <c r="H149" s="84" t="s">
        <v>35</v>
      </c>
      <c r="I149" s="12" t="s">
        <v>36</v>
      </c>
      <c r="J149" s="41" t="s">
        <v>37</v>
      </c>
      <c r="K149" s="42">
        <f t="shared" si="98"/>
        <v>1</v>
      </c>
      <c r="L149" s="123">
        <f t="shared" si="99"/>
        <v>1</v>
      </c>
      <c r="M149" s="12"/>
      <c r="N149" s="41">
        <v>1</v>
      </c>
      <c r="O149" s="43">
        <f t="shared" si="100"/>
        <v>0</v>
      </c>
      <c r="P149" s="12"/>
      <c r="Q149" s="44"/>
      <c r="R149" s="84"/>
      <c r="S149" s="12"/>
      <c r="T149" s="41"/>
      <c r="U149" s="164"/>
      <c r="V149" s="83">
        <v>14</v>
      </c>
      <c r="W149" s="94"/>
      <c r="X149" s="95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</row>
    <row r="150" spans="1:44" ht="15.75" thickBot="1">
      <c r="A150" s="527"/>
      <c r="B150" s="534"/>
      <c r="C150" s="556"/>
      <c r="D150" s="570"/>
      <c r="E150" s="570"/>
      <c r="F150" s="575"/>
      <c r="G150" s="387" t="s">
        <v>156</v>
      </c>
      <c r="H150" s="100" t="s">
        <v>35</v>
      </c>
      <c r="I150" s="16" t="s">
        <v>36</v>
      </c>
      <c r="J150" s="51" t="s">
        <v>39</v>
      </c>
      <c r="K150" s="52">
        <f t="shared" si="98"/>
        <v>1</v>
      </c>
      <c r="L150" s="359">
        <f t="shared" si="99"/>
        <v>0</v>
      </c>
      <c r="M150" s="16"/>
      <c r="N150" s="51"/>
      <c r="O150" s="53">
        <f t="shared" si="100"/>
        <v>1</v>
      </c>
      <c r="P150" s="16"/>
      <c r="Q150" s="54">
        <v>2</v>
      </c>
      <c r="R150" s="100"/>
      <c r="S150" s="16"/>
      <c r="T150" s="51"/>
      <c r="U150" s="168"/>
      <c r="V150" s="170">
        <v>14</v>
      </c>
      <c r="W150" s="94"/>
      <c r="X150" s="95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</row>
    <row r="151" spans="1:44">
      <c r="A151" s="525">
        <v>19</v>
      </c>
      <c r="B151" s="488" t="s">
        <v>30</v>
      </c>
      <c r="C151" s="554" t="s">
        <v>157</v>
      </c>
      <c r="D151" s="482" t="s">
        <v>30</v>
      </c>
      <c r="E151" s="482" t="s">
        <v>158</v>
      </c>
      <c r="F151" s="484" t="s">
        <v>33</v>
      </c>
      <c r="G151" s="392"/>
      <c r="H151" s="372"/>
      <c r="I151" s="10"/>
      <c r="J151" s="31">
        <v>16</v>
      </c>
      <c r="K151" s="32">
        <f t="shared" ref="K151:Q151" si="101">SUM(K153:K159)</f>
        <v>12</v>
      </c>
      <c r="L151" s="72">
        <f t="shared" si="101"/>
        <v>10</v>
      </c>
      <c r="M151" s="34">
        <f t="shared" si="101"/>
        <v>4</v>
      </c>
      <c r="N151" s="153">
        <f t="shared" si="101"/>
        <v>6</v>
      </c>
      <c r="O151" s="33">
        <f t="shared" si="101"/>
        <v>2</v>
      </c>
      <c r="P151" s="34">
        <f t="shared" si="101"/>
        <v>4</v>
      </c>
      <c r="Q151" s="35">
        <f t="shared" si="101"/>
        <v>0</v>
      </c>
      <c r="R151" s="72">
        <f t="shared" ref="R151:R152" si="102">J151-K151</f>
        <v>4</v>
      </c>
      <c r="S151" s="34">
        <f>S152/28</f>
        <v>2.2142857142857144</v>
      </c>
      <c r="T151" s="304"/>
      <c r="U151" s="162"/>
      <c r="V151" s="163"/>
      <c r="W151" s="70"/>
      <c r="X151" s="71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</row>
    <row r="152" spans="1:44">
      <c r="A152" s="526"/>
      <c r="B152" s="533"/>
      <c r="C152" s="555"/>
      <c r="D152" s="483"/>
      <c r="E152" s="483"/>
      <c r="F152" s="485"/>
      <c r="G152" s="389"/>
      <c r="H152" s="373"/>
      <c r="I152" s="11"/>
      <c r="J152" s="36">
        <v>448</v>
      </c>
      <c r="K152" s="37">
        <f>K151*28</f>
        <v>336</v>
      </c>
      <c r="L152" s="75"/>
      <c r="M152" s="39"/>
      <c r="N152" s="36"/>
      <c r="O152" s="38"/>
      <c r="P152" s="39"/>
      <c r="Q152" s="40"/>
      <c r="R152" s="75">
        <f t="shared" si="102"/>
        <v>112</v>
      </c>
      <c r="S152" s="39">
        <f>SUM(S153:S159)</f>
        <v>62</v>
      </c>
      <c r="T152" s="305"/>
      <c r="U152" s="164"/>
      <c r="V152" s="83"/>
      <c r="W152" s="70"/>
      <c r="X152" s="71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</row>
    <row r="153" spans="1:44" ht="24">
      <c r="A153" s="526"/>
      <c r="B153" s="533"/>
      <c r="C153" s="555"/>
      <c r="D153" s="483"/>
      <c r="E153" s="483"/>
      <c r="F153" s="485"/>
      <c r="G153" s="593" t="s">
        <v>249</v>
      </c>
      <c r="H153" s="86" t="s">
        <v>48</v>
      </c>
      <c r="I153" s="14" t="s">
        <v>36</v>
      </c>
      <c r="J153" s="47" t="s">
        <v>50</v>
      </c>
      <c r="K153" s="59">
        <f t="shared" ref="K153:K157" si="103">L153+O153</f>
        <v>3</v>
      </c>
      <c r="L153" s="360">
        <f>(M153+N153)*2*V153/28</f>
        <v>3</v>
      </c>
      <c r="M153" s="14"/>
      <c r="N153" s="47">
        <v>3</v>
      </c>
      <c r="O153" s="241">
        <f>(P153+Q153)*1*V153/28</f>
        <v>0</v>
      </c>
      <c r="P153" s="14"/>
      <c r="Q153" s="60"/>
      <c r="R153" s="295" t="s">
        <v>38</v>
      </c>
      <c r="S153" s="14">
        <v>40</v>
      </c>
      <c r="T153" s="316"/>
      <c r="U153" s="164"/>
      <c r="V153" s="83">
        <v>14</v>
      </c>
      <c r="W153" s="139"/>
      <c r="X153" s="95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</row>
    <row r="154" spans="1:44">
      <c r="A154" s="526"/>
      <c r="B154" s="533"/>
      <c r="C154" s="555"/>
      <c r="D154" s="483"/>
      <c r="E154" s="483"/>
      <c r="F154" s="485"/>
      <c r="G154" s="405" t="s">
        <v>159</v>
      </c>
      <c r="H154" s="87" t="s">
        <v>48</v>
      </c>
      <c r="I154" s="88" t="s">
        <v>36</v>
      </c>
      <c r="J154" s="159" t="s">
        <v>50</v>
      </c>
      <c r="K154" s="155">
        <f t="shared" ref="K154:K155" si="104">L154+O154</f>
        <v>1</v>
      </c>
      <c r="L154" s="363">
        <f t="shared" ref="L154:L155" si="105">(M154+N154)*2*V154/28</f>
        <v>1</v>
      </c>
      <c r="M154" s="88">
        <v>1</v>
      </c>
      <c r="N154" s="159"/>
      <c r="O154" s="49">
        <f t="shared" ref="O154:O155" si="106">(P154+Q154)*1*V154/28</f>
        <v>0</v>
      </c>
      <c r="P154" s="88"/>
      <c r="Q154" s="89"/>
      <c r="R154" s="350"/>
      <c r="S154" s="88">
        <v>22</v>
      </c>
      <c r="T154" s="306"/>
      <c r="U154" s="164"/>
      <c r="V154" s="83">
        <v>14</v>
      </c>
      <c r="W154" s="139"/>
      <c r="X154" s="95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</row>
    <row r="155" spans="1:44" ht="15.75" thickBot="1">
      <c r="A155" s="526"/>
      <c r="B155" s="533"/>
      <c r="C155" s="555"/>
      <c r="D155" s="483"/>
      <c r="E155" s="483"/>
      <c r="F155" s="485"/>
      <c r="G155" s="405" t="s">
        <v>255</v>
      </c>
      <c r="H155" s="87" t="s">
        <v>48</v>
      </c>
      <c r="I155" s="88" t="s">
        <v>36</v>
      </c>
      <c r="J155" s="356" t="s">
        <v>37</v>
      </c>
      <c r="K155" s="155">
        <f t="shared" si="104"/>
        <v>2</v>
      </c>
      <c r="L155" s="363">
        <f t="shared" si="105"/>
        <v>2</v>
      </c>
      <c r="M155" s="88"/>
      <c r="N155" s="159">
        <v>2</v>
      </c>
      <c r="O155" s="49">
        <f t="shared" si="106"/>
        <v>0</v>
      </c>
      <c r="P155" s="88"/>
      <c r="Q155" s="89"/>
      <c r="R155" s="87"/>
      <c r="S155" s="88"/>
      <c r="T155" s="159"/>
      <c r="U155" s="336"/>
      <c r="V155" s="169">
        <v>14</v>
      </c>
      <c r="W155" s="102"/>
      <c r="X155" s="172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</row>
    <row r="156" spans="1:44">
      <c r="A156" s="526"/>
      <c r="B156" s="533"/>
      <c r="C156" s="555"/>
      <c r="D156" s="483"/>
      <c r="E156" s="483"/>
      <c r="F156" s="485"/>
      <c r="G156" s="413" t="s">
        <v>161</v>
      </c>
      <c r="H156" s="328" t="s">
        <v>48</v>
      </c>
      <c r="I156" s="15" t="s">
        <v>36</v>
      </c>
      <c r="J156" s="48" t="s">
        <v>53</v>
      </c>
      <c r="K156" s="122">
        <f t="shared" si="103"/>
        <v>1</v>
      </c>
      <c r="L156" s="363">
        <f t="shared" ref="L156:L159" si="107">(M156+N156)*2*V156/28</f>
        <v>1</v>
      </c>
      <c r="M156" s="15">
        <v>1</v>
      </c>
      <c r="N156" s="48"/>
      <c r="O156" s="49">
        <f t="shared" ref="O156:O159" si="108">(P156+Q156)*1*V156/28</f>
        <v>0</v>
      </c>
      <c r="P156" s="15"/>
      <c r="Q156" s="89"/>
      <c r="R156" s="87"/>
      <c r="S156" s="88"/>
      <c r="T156" s="225"/>
      <c r="U156" s="164"/>
      <c r="V156" s="83">
        <v>14</v>
      </c>
      <c r="W156" s="94"/>
      <c r="X156" s="95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</row>
    <row r="157" spans="1:44">
      <c r="A157" s="526"/>
      <c r="B157" s="533"/>
      <c r="C157" s="555"/>
      <c r="D157" s="483"/>
      <c r="E157" s="483"/>
      <c r="F157" s="485"/>
      <c r="G157" s="413" t="s">
        <v>162</v>
      </c>
      <c r="H157" s="328" t="s">
        <v>48</v>
      </c>
      <c r="I157" s="15" t="s">
        <v>36</v>
      </c>
      <c r="J157" s="48" t="s">
        <v>37</v>
      </c>
      <c r="K157" s="122">
        <f t="shared" si="103"/>
        <v>1</v>
      </c>
      <c r="L157" s="363">
        <f t="shared" si="107"/>
        <v>1</v>
      </c>
      <c r="M157" s="15"/>
      <c r="N157" s="48">
        <v>1</v>
      </c>
      <c r="O157" s="49">
        <f t="shared" si="108"/>
        <v>0</v>
      </c>
      <c r="P157" s="88"/>
      <c r="Q157" s="89"/>
      <c r="R157" s="87"/>
      <c r="S157" s="88"/>
      <c r="T157" s="159"/>
      <c r="U157" s="164"/>
      <c r="V157" s="83">
        <v>14</v>
      </c>
      <c r="W157" s="102"/>
      <c r="X157" s="71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</row>
    <row r="158" spans="1:44">
      <c r="A158" s="526"/>
      <c r="B158" s="533"/>
      <c r="C158" s="555"/>
      <c r="D158" s="483"/>
      <c r="E158" s="483"/>
      <c r="F158" s="485"/>
      <c r="G158" s="400" t="s">
        <v>163</v>
      </c>
      <c r="H158" s="234" t="s">
        <v>48</v>
      </c>
      <c r="I158" s="105" t="s">
        <v>36</v>
      </c>
      <c r="J158" s="229" t="s">
        <v>65</v>
      </c>
      <c r="K158" s="112">
        <v>2</v>
      </c>
      <c r="L158" s="365">
        <f t="shared" si="107"/>
        <v>2</v>
      </c>
      <c r="M158" s="105">
        <v>2</v>
      </c>
      <c r="N158" s="229"/>
      <c r="O158" s="255">
        <f t="shared" si="108"/>
        <v>0</v>
      </c>
      <c r="P158" s="105"/>
      <c r="Q158" s="113"/>
      <c r="R158" s="234"/>
      <c r="S158" s="105"/>
      <c r="T158" s="229"/>
      <c r="U158" s="164"/>
      <c r="V158" s="83">
        <v>14</v>
      </c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</row>
    <row r="159" spans="1:44" ht="15.75" thickBot="1">
      <c r="A159" s="527"/>
      <c r="B159" s="534"/>
      <c r="C159" s="556"/>
      <c r="D159" s="570"/>
      <c r="E159" s="570"/>
      <c r="F159" s="575"/>
      <c r="G159" s="387" t="s">
        <v>163</v>
      </c>
      <c r="H159" s="100" t="s">
        <v>48</v>
      </c>
      <c r="I159" s="16" t="s">
        <v>36</v>
      </c>
      <c r="J159" s="51" t="s">
        <v>245</v>
      </c>
      <c r="K159" s="52">
        <f>L159+O159</f>
        <v>2</v>
      </c>
      <c r="L159" s="123">
        <f t="shared" si="107"/>
        <v>0</v>
      </c>
      <c r="M159" s="16"/>
      <c r="N159" s="51"/>
      <c r="O159" s="43">
        <f t="shared" si="108"/>
        <v>2</v>
      </c>
      <c r="P159" s="16">
        <v>4</v>
      </c>
      <c r="Q159" s="54"/>
      <c r="R159" s="100"/>
      <c r="S159" s="16"/>
      <c r="T159" s="51"/>
      <c r="U159" s="168"/>
      <c r="V159" s="170">
        <v>14</v>
      </c>
      <c r="W159" s="173"/>
      <c r="X159" s="172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</row>
    <row r="160" spans="1:44">
      <c r="A160" s="528">
        <v>20</v>
      </c>
      <c r="B160" s="488" t="s">
        <v>30</v>
      </c>
      <c r="C160" s="554" t="s">
        <v>164</v>
      </c>
      <c r="D160" s="482" t="s">
        <v>30</v>
      </c>
      <c r="E160" s="482" t="s">
        <v>61</v>
      </c>
      <c r="F160" s="484" t="s">
        <v>33</v>
      </c>
      <c r="G160" s="392"/>
      <c r="H160" s="372"/>
      <c r="I160" s="10"/>
      <c r="J160" s="31">
        <v>16</v>
      </c>
      <c r="K160" s="32">
        <f t="shared" ref="K160:Q160" si="109">SUM(K162:K167)</f>
        <v>12</v>
      </c>
      <c r="L160" s="72">
        <f t="shared" si="109"/>
        <v>12</v>
      </c>
      <c r="M160" s="34">
        <f t="shared" si="109"/>
        <v>6</v>
      </c>
      <c r="N160" s="153">
        <f t="shared" si="109"/>
        <v>6</v>
      </c>
      <c r="O160" s="33">
        <f t="shared" si="109"/>
        <v>0</v>
      </c>
      <c r="P160" s="34">
        <f t="shared" si="109"/>
        <v>0</v>
      </c>
      <c r="Q160" s="35">
        <f t="shared" si="109"/>
        <v>0</v>
      </c>
      <c r="R160" s="72">
        <f t="shared" ref="R160:R161" si="110">J160-K160</f>
        <v>4</v>
      </c>
      <c r="S160" s="34">
        <f>S161/28</f>
        <v>4</v>
      </c>
      <c r="T160" s="304"/>
      <c r="U160" s="162"/>
      <c r="V160" s="163"/>
      <c r="W160" s="70"/>
      <c r="X160" s="71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</row>
    <row r="161" spans="1:44">
      <c r="A161" s="529"/>
      <c r="B161" s="489"/>
      <c r="C161" s="557"/>
      <c r="D161" s="490"/>
      <c r="E161" s="490"/>
      <c r="F161" s="491"/>
      <c r="G161" s="389"/>
      <c r="H161" s="373"/>
      <c r="I161" s="11"/>
      <c r="J161" s="36">
        <v>448</v>
      </c>
      <c r="K161" s="37">
        <f>K160*28</f>
        <v>336</v>
      </c>
      <c r="L161" s="75"/>
      <c r="M161" s="39"/>
      <c r="N161" s="36"/>
      <c r="O161" s="38"/>
      <c r="P161" s="39"/>
      <c r="Q161" s="40"/>
      <c r="R161" s="75">
        <f t="shared" si="110"/>
        <v>112</v>
      </c>
      <c r="S161" s="39">
        <f>SUM(S162:S164)</f>
        <v>112</v>
      </c>
      <c r="T161" s="305"/>
      <c r="U161" s="164"/>
      <c r="V161" s="83"/>
      <c r="W161" s="70"/>
      <c r="X161" s="71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</row>
    <row r="162" spans="1:44" ht="24">
      <c r="A162" s="529"/>
      <c r="B162" s="489"/>
      <c r="C162" s="557"/>
      <c r="D162" s="490"/>
      <c r="E162" s="490"/>
      <c r="F162" s="491"/>
      <c r="G162" s="390" t="s">
        <v>165</v>
      </c>
      <c r="H162" s="84" t="s">
        <v>48</v>
      </c>
      <c r="I162" s="12" t="s">
        <v>36</v>
      </c>
      <c r="J162" s="41" t="s">
        <v>50</v>
      </c>
      <c r="K162" s="42">
        <f t="shared" ref="K162:K167" si="111">L162+O162</f>
        <v>2</v>
      </c>
      <c r="L162" s="123">
        <f>(M162+N162)*2*V162/28</f>
        <v>2</v>
      </c>
      <c r="M162" s="12">
        <v>2</v>
      </c>
      <c r="N162" s="41"/>
      <c r="O162" s="43">
        <f>(P162+Q162)*1*V162/28</f>
        <v>0</v>
      </c>
      <c r="P162" s="12"/>
      <c r="Q162" s="44"/>
      <c r="R162" s="80" t="s">
        <v>38</v>
      </c>
      <c r="S162" s="12">
        <v>40</v>
      </c>
      <c r="T162" s="41"/>
      <c r="U162" s="164"/>
      <c r="V162" s="83">
        <v>14</v>
      </c>
      <c r="W162" s="94"/>
      <c r="X162" s="95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</row>
    <row r="163" spans="1:44">
      <c r="A163" s="529"/>
      <c r="B163" s="489"/>
      <c r="C163" s="557"/>
      <c r="D163" s="490"/>
      <c r="E163" s="490"/>
      <c r="F163" s="491"/>
      <c r="G163" s="390" t="s">
        <v>166</v>
      </c>
      <c r="H163" s="84" t="s">
        <v>48</v>
      </c>
      <c r="I163" s="12" t="s">
        <v>36</v>
      </c>
      <c r="J163" s="41" t="s">
        <v>50</v>
      </c>
      <c r="K163" s="42">
        <f t="shared" si="111"/>
        <v>2</v>
      </c>
      <c r="L163" s="123">
        <f t="shared" ref="L163:L167" si="112">(M163+N163)*2*V163/28</f>
        <v>2</v>
      </c>
      <c r="M163" s="12"/>
      <c r="N163" s="41">
        <v>2</v>
      </c>
      <c r="O163" s="43">
        <f t="shared" ref="O163:O164" si="113">(P163+Q163)*1*V163/28</f>
        <v>0</v>
      </c>
      <c r="P163" s="12"/>
      <c r="Q163" s="44"/>
      <c r="R163" s="80" t="s">
        <v>40</v>
      </c>
      <c r="S163" s="12">
        <v>22</v>
      </c>
      <c r="T163" s="41"/>
      <c r="U163" s="164"/>
      <c r="V163" s="83">
        <v>14</v>
      </c>
      <c r="W163" s="94"/>
      <c r="X163" s="95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</row>
    <row r="164" spans="1:44">
      <c r="A164" s="529"/>
      <c r="B164" s="489"/>
      <c r="C164" s="557"/>
      <c r="D164" s="490"/>
      <c r="E164" s="490"/>
      <c r="F164" s="491"/>
      <c r="G164" s="391" t="s">
        <v>167</v>
      </c>
      <c r="H164" s="86" t="s">
        <v>48</v>
      </c>
      <c r="I164" s="14" t="s">
        <v>36</v>
      </c>
      <c r="J164" s="47" t="s">
        <v>50</v>
      </c>
      <c r="K164" s="59">
        <f t="shared" si="111"/>
        <v>2</v>
      </c>
      <c r="L164" s="360">
        <f t="shared" si="112"/>
        <v>2</v>
      </c>
      <c r="M164" s="14">
        <v>2</v>
      </c>
      <c r="N164" s="47"/>
      <c r="O164" s="241">
        <f t="shared" si="113"/>
        <v>0</v>
      </c>
      <c r="P164" s="14"/>
      <c r="Q164" s="44"/>
      <c r="R164" s="98" t="s">
        <v>258</v>
      </c>
      <c r="S164" s="99">
        <v>50</v>
      </c>
      <c r="T164" s="41"/>
      <c r="U164" s="164"/>
      <c r="V164" s="83">
        <v>14</v>
      </c>
      <c r="W164" s="94"/>
      <c r="X164" s="95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</row>
    <row r="165" spans="1:44">
      <c r="A165" s="529"/>
      <c r="B165" s="489"/>
      <c r="C165" s="557"/>
      <c r="D165" s="490"/>
      <c r="E165" s="490"/>
      <c r="F165" s="491"/>
      <c r="G165" s="594" t="s">
        <v>168</v>
      </c>
      <c r="H165" s="87" t="s">
        <v>48</v>
      </c>
      <c r="I165" s="88" t="s">
        <v>36</v>
      </c>
      <c r="J165" s="159" t="s">
        <v>50</v>
      </c>
      <c r="K165" s="155">
        <f t="shared" ref="K165" si="114">L165+O165</f>
        <v>2</v>
      </c>
      <c r="L165" s="363">
        <f t="shared" ref="L165" si="115">(M165+N165)*2*V165/28</f>
        <v>2</v>
      </c>
      <c r="M165" s="88"/>
      <c r="N165" s="159">
        <v>2</v>
      </c>
      <c r="O165" s="49">
        <f t="shared" ref="O165" si="116">(P165+Q165)*1*V165/28</f>
        <v>0</v>
      </c>
      <c r="P165" s="296"/>
      <c r="Q165" s="297"/>
      <c r="R165" s="174"/>
      <c r="S165" s="124"/>
      <c r="T165" s="41"/>
      <c r="U165" s="164"/>
      <c r="V165" s="83">
        <v>14</v>
      </c>
      <c r="W165" s="70"/>
      <c r="X165" s="71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</row>
    <row r="166" spans="1:44">
      <c r="A166" s="529"/>
      <c r="B166" s="489"/>
      <c r="C166" s="557"/>
      <c r="D166" s="490"/>
      <c r="E166" s="490"/>
      <c r="F166" s="491"/>
      <c r="G166" s="595" t="s">
        <v>169</v>
      </c>
      <c r="H166" s="328" t="s">
        <v>48</v>
      </c>
      <c r="I166" s="15" t="s">
        <v>36</v>
      </c>
      <c r="J166" s="48" t="s">
        <v>50</v>
      </c>
      <c r="K166" s="122">
        <f t="shared" si="111"/>
        <v>2</v>
      </c>
      <c r="L166" s="363">
        <f t="shared" si="112"/>
        <v>2</v>
      </c>
      <c r="M166" s="15"/>
      <c r="N166" s="48">
        <v>2</v>
      </c>
      <c r="O166" s="49">
        <f t="shared" ref="O166:O167" si="117">(P166+Q166)*1*V166/28</f>
        <v>0</v>
      </c>
      <c r="P166" s="15"/>
      <c r="Q166" s="298"/>
      <c r="R166" s="245"/>
      <c r="S166" s="244"/>
      <c r="T166" s="317"/>
      <c r="U166" s="332"/>
      <c r="V166" s="326">
        <v>14</v>
      </c>
      <c r="W166" s="102"/>
      <c r="X166" s="172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</row>
    <row r="167" spans="1:44" ht="15.75" thickBot="1">
      <c r="A167" s="530"/>
      <c r="B167" s="520"/>
      <c r="C167" s="558"/>
      <c r="D167" s="522"/>
      <c r="E167" s="522"/>
      <c r="F167" s="576"/>
      <c r="G167" s="414" t="s">
        <v>206</v>
      </c>
      <c r="H167" s="207" t="s">
        <v>48</v>
      </c>
      <c r="I167" s="97" t="s">
        <v>36</v>
      </c>
      <c r="J167" s="299" t="s">
        <v>65</v>
      </c>
      <c r="K167" s="300">
        <f t="shared" si="111"/>
        <v>2</v>
      </c>
      <c r="L167" s="365">
        <f t="shared" si="112"/>
        <v>2</v>
      </c>
      <c r="M167" s="97">
        <v>2</v>
      </c>
      <c r="N167" s="302"/>
      <c r="O167" s="255">
        <f t="shared" si="117"/>
        <v>0</v>
      </c>
      <c r="P167" s="97"/>
      <c r="Q167" s="191"/>
      <c r="R167" s="209"/>
      <c r="S167" s="177"/>
      <c r="T167" s="248"/>
      <c r="U167" s="164"/>
      <c r="V167" s="165">
        <v>14</v>
      </c>
      <c r="W167" s="70"/>
      <c r="X167" s="137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</row>
    <row r="168" spans="1:44">
      <c r="A168" s="525">
        <v>21</v>
      </c>
      <c r="B168" s="488" t="s">
        <v>30</v>
      </c>
      <c r="C168" s="554" t="s">
        <v>170</v>
      </c>
      <c r="D168" s="482" t="s">
        <v>30</v>
      </c>
      <c r="E168" s="482" t="s">
        <v>67</v>
      </c>
      <c r="F168" s="484" t="s">
        <v>33</v>
      </c>
      <c r="G168" s="392"/>
      <c r="H168" s="372"/>
      <c r="I168" s="10"/>
      <c r="J168" s="31">
        <v>16</v>
      </c>
      <c r="K168" s="32">
        <f t="shared" ref="K168:Q168" si="118">SUM(K170:K177)</f>
        <v>11</v>
      </c>
      <c r="L168" s="72">
        <f t="shared" si="118"/>
        <v>6</v>
      </c>
      <c r="M168" s="34">
        <f t="shared" si="118"/>
        <v>4</v>
      </c>
      <c r="N168" s="153">
        <f t="shared" si="118"/>
        <v>2</v>
      </c>
      <c r="O168" s="33">
        <f t="shared" si="118"/>
        <v>5</v>
      </c>
      <c r="P168" s="34">
        <f t="shared" si="118"/>
        <v>4</v>
      </c>
      <c r="Q168" s="35">
        <f t="shared" si="118"/>
        <v>6</v>
      </c>
      <c r="R168" s="72">
        <f t="shared" ref="R168:R169" si="119">J168-K168</f>
        <v>5</v>
      </c>
      <c r="S168" s="34">
        <f>S169/28</f>
        <v>5</v>
      </c>
      <c r="T168" s="304"/>
      <c r="U168" s="162"/>
      <c r="V168" s="163"/>
      <c r="W168" s="70"/>
      <c r="X168" s="71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</row>
    <row r="169" spans="1:44">
      <c r="A169" s="526"/>
      <c r="B169" s="533"/>
      <c r="C169" s="555"/>
      <c r="D169" s="483"/>
      <c r="E169" s="483"/>
      <c r="F169" s="485"/>
      <c r="G169" s="389"/>
      <c r="H169" s="373"/>
      <c r="I169" s="11"/>
      <c r="J169" s="36">
        <v>448</v>
      </c>
      <c r="K169" s="37">
        <f>K168*28</f>
        <v>308</v>
      </c>
      <c r="L169" s="75"/>
      <c r="M169" s="39"/>
      <c r="N169" s="36"/>
      <c r="O169" s="38"/>
      <c r="P169" s="39"/>
      <c r="Q169" s="40"/>
      <c r="R169" s="75">
        <f t="shared" si="119"/>
        <v>140</v>
      </c>
      <c r="S169" s="39">
        <f>SUM(S170:S177)</f>
        <v>140</v>
      </c>
      <c r="T169" s="305"/>
      <c r="U169" s="164"/>
      <c r="V169" s="83"/>
      <c r="W169" s="70"/>
      <c r="X169" s="71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</row>
    <row r="170" spans="1:44" ht="24">
      <c r="A170" s="526"/>
      <c r="B170" s="533"/>
      <c r="C170" s="555"/>
      <c r="D170" s="483"/>
      <c r="E170" s="483"/>
      <c r="F170" s="485"/>
      <c r="G170" s="390" t="s">
        <v>171</v>
      </c>
      <c r="H170" s="84" t="s">
        <v>35</v>
      </c>
      <c r="I170" s="12" t="s">
        <v>36</v>
      </c>
      <c r="J170" s="41" t="s">
        <v>37</v>
      </c>
      <c r="K170" s="42">
        <f t="shared" ref="K170:K177" si="120">L170+O170</f>
        <v>2</v>
      </c>
      <c r="L170" s="123">
        <f>(M170+N170)*2*V170/28</f>
        <v>2</v>
      </c>
      <c r="M170" s="12">
        <v>2</v>
      </c>
      <c r="N170" s="41"/>
      <c r="O170" s="43">
        <f>(P170+Q170)*1*V170/28</f>
        <v>0</v>
      </c>
      <c r="P170" s="12"/>
      <c r="Q170" s="44"/>
      <c r="R170" s="80" t="s">
        <v>38</v>
      </c>
      <c r="S170" s="12">
        <v>68</v>
      </c>
      <c r="T170" s="41"/>
      <c r="U170" s="164"/>
      <c r="V170" s="83">
        <v>14</v>
      </c>
      <c r="W170" s="94"/>
      <c r="X170" s="95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</row>
    <row r="171" spans="1:44">
      <c r="A171" s="526"/>
      <c r="B171" s="533"/>
      <c r="C171" s="555"/>
      <c r="D171" s="483"/>
      <c r="E171" s="483"/>
      <c r="F171" s="485"/>
      <c r="G171" s="390" t="s">
        <v>171</v>
      </c>
      <c r="H171" s="84" t="s">
        <v>35</v>
      </c>
      <c r="I171" s="12" t="s">
        <v>36</v>
      </c>
      <c r="J171" s="41" t="s">
        <v>39</v>
      </c>
      <c r="K171" s="42">
        <f t="shared" si="120"/>
        <v>1</v>
      </c>
      <c r="L171" s="123">
        <f t="shared" ref="L171:L176" si="121">(M171+N171)*2*V171/28</f>
        <v>0</v>
      </c>
      <c r="M171" s="12"/>
      <c r="N171" s="41"/>
      <c r="O171" s="43">
        <f t="shared" ref="O171:O177" si="122">(P171+Q171)*1*V171/28</f>
        <v>1</v>
      </c>
      <c r="P171" s="12">
        <v>2</v>
      </c>
      <c r="Q171" s="44"/>
      <c r="R171" s="80" t="s">
        <v>40</v>
      </c>
      <c r="S171" s="12">
        <v>22</v>
      </c>
      <c r="T171" s="41"/>
      <c r="U171" s="164"/>
      <c r="V171" s="83">
        <v>14</v>
      </c>
      <c r="W171" s="94"/>
      <c r="X171" s="95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</row>
    <row r="172" spans="1:44">
      <c r="A172" s="526"/>
      <c r="B172" s="533"/>
      <c r="C172" s="555"/>
      <c r="D172" s="483"/>
      <c r="E172" s="483"/>
      <c r="F172" s="485"/>
      <c r="G172" s="390" t="s">
        <v>99</v>
      </c>
      <c r="H172" s="84" t="s">
        <v>35</v>
      </c>
      <c r="I172" s="12" t="s">
        <v>36</v>
      </c>
      <c r="J172" s="41" t="s">
        <v>39</v>
      </c>
      <c r="K172" s="42">
        <f t="shared" si="120"/>
        <v>1</v>
      </c>
      <c r="L172" s="123">
        <f t="shared" si="121"/>
        <v>0</v>
      </c>
      <c r="M172" s="12"/>
      <c r="N172" s="41"/>
      <c r="O172" s="43">
        <f t="shared" si="122"/>
        <v>1</v>
      </c>
      <c r="P172" s="12"/>
      <c r="Q172" s="44">
        <v>2</v>
      </c>
      <c r="R172" s="98" t="s">
        <v>258</v>
      </c>
      <c r="S172" s="99">
        <v>50</v>
      </c>
      <c r="T172" s="41"/>
      <c r="U172" s="164"/>
      <c r="V172" s="83">
        <v>14</v>
      </c>
      <c r="W172" s="94"/>
      <c r="X172" s="95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</row>
    <row r="173" spans="1:44">
      <c r="A173" s="526"/>
      <c r="B173" s="533"/>
      <c r="C173" s="555"/>
      <c r="D173" s="483"/>
      <c r="E173" s="483"/>
      <c r="F173" s="485"/>
      <c r="G173" s="390" t="s">
        <v>172</v>
      </c>
      <c r="H173" s="84" t="s">
        <v>35</v>
      </c>
      <c r="I173" s="12" t="s">
        <v>36</v>
      </c>
      <c r="J173" s="41" t="s">
        <v>50</v>
      </c>
      <c r="K173" s="42">
        <f t="shared" si="120"/>
        <v>2</v>
      </c>
      <c r="L173" s="123">
        <f t="shared" si="121"/>
        <v>2</v>
      </c>
      <c r="M173" s="12">
        <v>2</v>
      </c>
      <c r="N173" s="41"/>
      <c r="O173" s="43">
        <f t="shared" si="122"/>
        <v>0</v>
      </c>
      <c r="P173" s="12"/>
      <c r="Q173" s="44"/>
      <c r="R173" s="84"/>
      <c r="S173" s="12"/>
      <c r="T173" s="41"/>
      <c r="U173" s="164"/>
      <c r="V173" s="83">
        <v>14</v>
      </c>
      <c r="W173" s="94"/>
      <c r="X173" s="95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</row>
    <row r="174" spans="1:44">
      <c r="A174" s="526"/>
      <c r="B174" s="533"/>
      <c r="C174" s="555"/>
      <c r="D174" s="483"/>
      <c r="E174" s="483"/>
      <c r="F174" s="485"/>
      <c r="G174" s="390" t="s">
        <v>172</v>
      </c>
      <c r="H174" s="84" t="s">
        <v>35</v>
      </c>
      <c r="I174" s="12" t="s">
        <v>36</v>
      </c>
      <c r="J174" s="41" t="s">
        <v>44</v>
      </c>
      <c r="K174" s="42">
        <f t="shared" si="120"/>
        <v>1</v>
      </c>
      <c r="L174" s="123">
        <f t="shared" si="121"/>
        <v>0</v>
      </c>
      <c r="M174" s="12"/>
      <c r="N174" s="41"/>
      <c r="O174" s="43">
        <f t="shared" si="122"/>
        <v>1</v>
      </c>
      <c r="P174" s="12">
        <v>2</v>
      </c>
      <c r="Q174" s="44"/>
      <c r="R174" s="84"/>
      <c r="S174" s="12"/>
      <c r="T174" s="41"/>
      <c r="U174" s="164"/>
      <c r="V174" s="83">
        <v>14</v>
      </c>
      <c r="W174" s="94"/>
      <c r="X174" s="95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</row>
    <row r="175" spans="1:44">
      <c r="A175" s="526"/>
      <c r="B175" s="533"/>
      <c r="C175" s="555"/>
      <c r="D175" s="483"/>
      <c r="E175" s="483"/>
      <c r="F175" s="485"/>
      <c r="G175" s="390" t="s">
        <v>173</v>
      </c>
      <c r="H175" s="84" t="s">
        <v>35</v>
      </c>
      <c r="I175" s="12" t="s">
        <v>36</v>
      </c>
      <c r="J175" s="41" t="s">
        <v>50</v>
      </c>
      <c r="K175" s="42">
        <f t="shared" si="120"/>
        <v>2</v>
      </c>
      <c r="L175" s="123">
        <f t="shared" si="121"/>
        <v>2</v>
      </c>
      <c r="M175" s="12"/>
      <c r="N175" s="41">
        <v>2</v>
      </c>
      <c r="O175" s="43">
        <f t="shared" si="122"/>
        <v>0</v>
      </c>
      <c r="P175" s="12"/>
      <c r="Q175" s="44"/>
      <c r="R175" s="84"/>
      <c r="S175" s="12"/>
      <c r="T175" s="41"/>
      <c r="U175" s="164"/>
      <c r="V175" s="83">
        <v>14</v>
      </c>
      <c r="W175" s="94"/>
      <c r="X175" s="95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</row>
    <row r="176" spans="1:44">
      <c r="A176" s="526"/>
      <c r="B176" s="533"/>
      <c r="C176" s="555"/>
      <c r="D176" s="483"/>
      <c r="E176" s="483"/>
      <c r="F176" s="485"/>
      <c r="G176" s="390" t="s">
        <v>173</v>
      </c>
      <c r="H176" s="84" t="s">
        <v>35</v>
      </c>
      <c r="I176" s="12" t="s">
        <v>36</v>
      </c>
      <c r="J176" s="41" t="s">
        <v>44</v>
      </c>
      <c r="K176" s="42">
        <f t="shared" si="120"/>
        <v>1</v>
      </c>
      <c r="L176" s="123">
        <f t="shared" si="121"/>
        <v>0</v>
      </c>
      <c r="M176" s="12"/>
      <c r="N176" s="41"/>
      <c r="O176" s="43">
        <f t="shared" si="122"/>
        <v>1</v>
      </c>
      <c r="P176" s="12"/>
      <c r="Q176" s="44">
        <v>2</v>
      </c>
      <c r="R176" s="84"/>
      <c r="S176" s="12"/>
      <c r="T176" s="41"/>
      <c r="U176" s="164"/>
      <c r="V176" s="83">
        <v>14</v>
      </c>
      <c r="W176" s="94"/>
      <c r="X176" s="95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</row>
    <row r="177" spans="1:44" ht="15.75" thickBot="1">
      <c r="A177" s="527"/>
      <c r="B177" s="534"/>
      <c r="C177" s="556"/>
      <c r="D177" s="570"/>
      <c r="E177" s="570"/>
      <c r="F177" s="575"/>
      <c r="G177" s="410" t="s">
        <v>259</v>
      </c>
      <c r="H177" s="272" t="s">
        <v>35</v>
      </c>
      <c r="I177" s="148" t="s">
        <v>36</v>
      </c>
      <c r="J177" s="157" t="s">
        <v>160</v>
      </c>
      <c r="K177" s="423">
        <f t="shared" si="120"/>
        <v>1</v>
      </c>
      <c r="L177" s="364">
        <f t="shared" ref="L177" si="123">IF(I177="m",(M177+N177)*2.5*V177/28,(M177+N177)*2*V177/28)</f>
        <v>0</v>
      </c>
      <c r="M177" s="148"/>
      <c r="N177" s="157"/>
      <c r="O177" s="424">
        <f t="shared" si="122"/>
        <v>1</v>
      </c>
      <c r="P177" s="148"/>
      <c r="Q177" s="166">
        <v>2</v>
      </c>
      <c r="R177" s="420"/>
      <c r="S177" s="12"/>
      <c r="T177" s="58"/>
      <c r="U177" s="82"/>
      <c r="V177" s="77">
        <v>14</v>
      </c>
      <c r="W177" s="273"/>
      <c r="X177" s="95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</row>
    <row r="178" spans="1:44">
      <c r="A178" s="528">
        <v>22</v>
      </c>
      <c r="B178" s="535" t="s">
        <v>30</v>
      </c>
      <c r="C178" s="566" t="s">
        <v>174</v>
      </c>
      <c r="D178" s="559" t="s">
        <v>30</v>
      </c>
      <c r="E178" s="559" t="s">
        <v>175</v>
      </c>
      <c r="F178" s="577" t="s">
        <v>33</v>
      </c>
      <c r="G178" s="392"/>
      <c r="H178" s="372"/>
      <c r="I178" s="10"/>
      <c r="J178" s="31">
        <v>16</v>
      </c>
      <c r="K178" s="32">
        <f t="shared" ref="K178:Q178" si="124">SUM(K180:K188)</f>
        <v>12</v>
      </c>
      <c r="L178" s="72">
        <f t="shared" si="124"/>
        <v>8</v>
      </c>
      <c r="M178" s="34">
        <f t="shared" si="124"/>
        <v>3</v>
      </c>
      <c r="N178" s="153">
        <f t="shared" si="124"/>
        <v>5</v>
      </c>
      <c r="O178" s="33">
        <f t="shared" si="124"/>
        <v>4</v>
      </c>
      <c r="P178" s="160">
        <f t="shared" si="124"/>
        <v>6</v>
      </c>
      <c r="Q178" s="35">
        <f t="shared" si="124"/>
        <v>2</v>
      </c>
      <c r="R178" s="72">
        <f t="shared" ref="R178:R179" si="125">J178-K178</f>
        <v>4</v>
      </c>
      <c r="S178" s="34">
        <f>S179/28</f>
        <v>5.6071428571428568</v>
      </c>
      <c r="T178" s="304"/>
      <c r="U178" s="337"/>
      <c r="V178" s="163"/>
      <c r="W178" s="70"/>
      <c r="X178" s="71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</row>
    <row r="179" spans="1:44">
      <c r="A179" s="531"/>
      <c r="B179" s="536"/>
      <c r="C179" s="567"/>
      <c r="D179" s="569"/>
      <c r="E179" s="569"/>
      <c r="F179" s="578"/>
      <c r="G179" s="389"/>
      <c r="H179" s="373"/>
      <c r="I179" s="11"/>
      <c r="J179" s="36">
        <v>448</v>
      </c>
      <c r="K179" s="37">
        <f>K178*28</f>
        <v>336</v>
      </c>
      <c r="L179" s="75"/>
      <c r="M179" s="39"/>
      <c r="N179" s="36"/>
      <c r="O179" s="38"/>
      <c r="P179" s="39"/>
      <c r="Q179" s="40"/>
      <c r="R179" s="75">
        <f t="shared" si="125"/>
        <v>112</v>
      </c>
      <c r="S179" s="39">
        <f>SUM(S180:S188)</f>
        <v>157</v>
      </c>
      <c r="T179" s="305"/>
      <c r="U179" s="164"/>
      <c r="V179" s="83"/>
      <c r="W179" s="70"/>
      <c r="X179" s="71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</row>
    <row r="180" spans="1:44" ht="24">
      <c r="A180" s="531"/>
      <c r="B180" s="536"/>
      <c r="C180" s="567"/>
      <c r="D180" s="569"/>
      <c r="E180" s="569"/>
      <c r="F180" s="578"/>
      <c r="G180" s="390" t="s">
        <v>176</v>
      </c>
      <c r="H180" s="84" t="s">
        <v>35</v>
      </c>
      <c r="I180" s="12" t="s">
        <v>36</v>
      </c>
      <c r="J180" s="41" t="s">
        <v>53</v>
      </c>
      <c r="K180" s="42">
        <f t="shared" ref="K180:K188" si="126">L180+O180</f>
        <v>2</v>
      </c>
      <c r="L180" s="123">
        <f>(M180+N180)*2*V180/28</f>
        <v>2</v>
      </c>
      <c r="M180" s="12"/>
      <c r="N180" s="41">
        <v>2</v>
      </c>
      <c r="O180" s="43">
        <f>(P180+Q180)*1*V180/28</f>
        <v>0</v>
      </c>
      <c r="P180" s="12"/>
      <c r="Q180" s="44"/>
      <c r="R180" s="80" t="s">
        <v>38</v>
      </c>
      <c r="S180" s="12">
        <v>47</v>
      </c>
      <c r="T180" s="41"/>
      <c r="U180" s="329"/>
      <c r="V180" s="83">
        <v>14</v>
      </c>
      <c r="W180" s="70"/>
      <c r="X180" s="71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</row>
    <row r="181" spans="1:44">
      <c r="A181" s="531"/>
      <c r="B181" s="536"/>
      <c r="C181" s="567"/>
      <c r="D181" s="569"/>
      <c r="E181" s="569"/>
      <c r="F181" s="578"/>
      <c r="G181" s="391" t="s">
        <v>240</v>
      </c>
      <c r="H181" s="86" t="s">
        <v>35</v>
      </c>
      <c r="I181" s="14" t="s">
        <v>36</v>
      </c>
      <c r="J181" s="47" t="s">
        <v>53</v>
      </c>
      <c r="K181" s="59">
        <f t="shared" ref="K181" si="127">L181+O181</f>
        <v>2</v>
      </c>
      <c r="L181" s="360">
        <f t="shared" ref="L181" si="128">(M181+N181)*2*V181/28</f>
        <v>2</v>
      </c>
      <c r="M181" s="14"/>
      <c r="N181" s="47">
        <v>2</v>
      </c>
      <c r="O181" s="241">
        <f t="shared" ref="O181" si="129">(P181+Q181)*1*V181/28</f>
        <v>0</v>
      </c>
      <c r="P181" s="14"/>
      <c r="Q181" s="60"/>
      <c r="R181" s="242" t="s">
        <v>258</v>
      </c>
      <c r="S181" s="177">
        <v>50</v>
      </c>
      <c r="T181" s="47"/>
      <c r="U181" s="334"/>
      <c r="V181" s="83">
        <v>14</v>
      </c>
      <c r="W181" s="175"/>
      <c r="X181" s="176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</row>
    <row r="182" spans="1:44" ht="24">
      <c r="A182" s="531"/>
      <c r="B182" s="536"/>
      <c r="C182" s="567"/>
      <c r="D182" s="569"/>
      <c r="E182" s="569"/>
      <c r="F182" s="578"/>
      <c r="G182" s="404" t="s">
        <v>80</v>
      </c>
      <c r="H182" s="376" t="s">
        <v>51</v>
      </c>
      <c r="I182" s="88" t="s">
        <v>52</v>
      </c>
      <c r="J182" s="225" t="s">
        <v>53</v>
      </c>
      <c r="K182" s="155">
        <f t="shared" si="126"/>
        <v>1</v>
      </c>
      <c r="L182" s="363">
        <f t="shared" ref="L182:L188" si="130">(M182+N182)*2*V182/28</f>
        <v>1</v>
      </c>
      <c r="M182" s="180"/>
      <c r="N182" s="225">
        <v>1</v>
      </c>
      <c r="O182" s="49">
        <f t="shared" ref="O182:O188" si="131">(P182+Q182)*1*V182/28</f>
        <v>0</v>
      </c>
      <c r="P182" s="180"/>
      <c r="Q182" s="89"/>
      <c r="R182" s="350" t="s">
        <v>38</v>
      </c>
      <c r="S182" s="88">
        <v>60</v>
      </c>
      <c r="T182" s="159"/>
      <c r="U182" s="329"/>
      <c r="V182" s="165">
        <v>14</v>
      </c>
      <c r="W182" s="175"/>
      <c r="X182" s="176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</row>
    <row r="183" spans="1:44">
      <c r="A183" s="531"/>
      <c r="B183" s="536"/>
      <c r="C183" s="567"/>
      <c r="D183" s="569"/>
      <c r="E183" s="569"/>
      <c r="F183" s="578"/>
      <c r="G183" s="404" t="s">
        <v>178</v>
      </c>
      <c r="H183" s="376" t="s">
        <v>51</v>
      </c>
      <c r="I183" s="88" t="s">
        <v>52</v>
      </c>
      <c r="J183" s="225" t="s">
        <v>73</v>
      </c>
      <c r="K183" s="155">
        <f t="shared" si="126"/>
        <v>1</v>
      </c>
      <c r="L183" s="363">
        <f t="shared" si="130"/>
        <v>0</v>
      </c>
      <c r="M183" s="180"/>
      <c r="N183" s="225"/>
      <c r="O183" s="49">
        <f t="shared" si="131"/>
        <v>1</v>
      </c>
      <c r="P183" s="180"/>
      <c r="Q183" s="89">
        <v>2</v>
      </c>
      <c r="R183" s="285"/>
      <c r="S183" s="247"/>
      <c r="T183" s="159"/>
      <c r="U183" s="164"/>
      <c r="V183" s="165">
        <v>14</v>
      </c>
      <c r="W183" s="175"/>
      <c r="X183" s="176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</row>
    <row r="184" spans="1:44" ht="15.75" thickBot="1">
      <c r="A184" s="531"/>
      <c r="B184" s="536"/>
      <c r="C184" s="567"/>
      <c r="D184" s="569"/>
      <c r="E184" s="569"/>
      <c r="F184" s="578"/>
      <c r="G184" s="405" t="s">
        <v>77</v>
      </c>
      <c r="H184" s="87" t="s">
        <v>78</v>
      </c>
      <c r="I184" s="88" t="s">
        <v>36</v>
      </c>
      <c r="J184" s="159" t="s">
        <v>53</v>
      </c>
      <c r="K184" s="155">
        <f t="shared" si="126"/>
        <v>1</v>
      </c>
      <c r="L184" s="363">
        <f>(M184+N184)*2*V184/28</f>
        <v>1</v>
      </c>
      <c r="M184" s="88">
        <v>1</v>
      </c>
      <c r="N184" s="159"/>
      <c r="O184" s="49">
        <f t="shared" si="131"/>
        <v>0</v>
      </c>
      <c r="P184" s="88"/>
      <c r="Q184" s="89"/>
      <c r="R184" s="285"/>
      <c r="S184" s="247"/>
      <c r="T184" s="159"/>
      <c r="U184" s="338"/>
      <c r="V184" s="307">
        <v>14</v>
      </c>
      <c r="W184" s="175"/>
      <c r="X184" s="176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</row>
    <row r="185" spans="1:44">
      <c r="A185" s="531"/>
      <c r="B185" s="536"/>
      <c r="C185" s="567"/>
      <c r="D185" s="569"/>
      <c r="E185" s="569"/>
      <c r="F185" s="578"/>
      <c r="G185" s="405" t="s">
        <v>77</v>
      </c>
      <c r="H185" s="87" t="s">
        <v>179</v>
      </c>
      <c r="I185" s="88" t="s">
        <v>36</v>
      </c>
      <c r="J185" s="356" t="s">
        <v>42</v>
      </c>
      <c r="K185" s="155">
        <f t="shared" si="126"/>
        <v>1</v>
      </c>
      <c r="L185" s="363">
        <f t="shared" si="130"/>
        <v>0</v>
      </c>
      <c r="M185" s="88"/>
      <c r="N185" s="159"/>
      <c r="O185" s="49">
        <f t="shared" si="131"/>
        <v>1</v>
      </c>
      <c r="P185" s="88">
        <v>2</v>
      </c>
      <c r="Q185" s="89"/>
      <c r="R185" s="87"/>
      <c r="S185" s="88"/>
      <c r="T185" s="159"/>
      <c r="U185" s="162"/>
      <c r="V185" s="163">
        <v>14</v>
      </c>
      <c r="W185" s="175"/>
      <c r="X185" s="176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</row>
    <row r="186" spans="1:44">
      <c r="A186" s="531"/>
      <c r="B186" s="536"/>
      <c r="C186" s="567"/>
      <c r="D186" s="569"/>
      <c r="E186" s="569"/>
      <c r="F186" s="578"/>
      <c r="G186" s="405" t="s">
        <v>181</v>
      </c>
      <c r="H186" s="87" t="s">
        <v>182</v>
      </c>
      <c r="I186" s="88" t="s">
        <v>36</v>
      </c>
      <c r="J186" s="356" t="s">
        <v>42</v>
      </c>
      <c r="K186" s="155">
        <f t="shared" si="126"/>
        <v>1</v>
      </c>
      <c r="L186" s="363">
        <f t="shared" ref="L186" si="132">(M186+N186)*2*V186/28</f>
        <v>0</v>
      </c>
      <c r="M186" s="88"/>
      <c r="N186" s="159"/>
      <c r="O186" s="49">
        <f t="shared" si="131"/>
        <v>1</v>
      </c>
      <c r="P186" s="88">
        <v>2</v>
      </c>
      <c r="Q186" s="89"/>
      <c r="R186" s="87"/>
      <c r="S186" s="88"/>
      <c r="T186" s="159"/>
      <c r="U186" s="164"/>
      <c r="V186" s="324">
        <v>14</v>
      </c>
      <c r="W186" s="175"/>
      <c r="X186" s="176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</row>
    <row r="187" spans="1:44">
      <c r="A187" s="531"/>
      <c r="B187" s="536"/>
      <c r="C187" s="567"/>
      <c r="D187" s="569"/>
      <c r="E187" s="569"/>
      <c r="F187" s="578"/>
      <c r="G187" s="400" t="s">
        <v>79</v>
      </c>
      <c r="H187" s="234" t="s">
        <v>35</v>
      </c>
      <c r="I187" s="105" t="s">
        <v>36</v>
      </c>
      <c r="J187" s="229" t="s">
        <v>50</v>
      </c>
      <c r="K187" s="112">
        <f t="shared" si="126"/>
        <v>2</v>
      </c>
      <c r="L187" s="365">
        <f t="shared" si="130"/>
        <v>2</v>
      </c>
      <c r="M187" s="105">
        <v>2</v>
      </c>
      <c r="N187" s="229"/>
      <c r="O187" s="255">
        <f t="shared" si="131"/>
        <v>0</v>
      </c>
      <c r="P187" s="105"/>
      <c r="Q187" s="113"/>
      <c r="R187" s="234"/>
      <c r="S187" s="105"/>
      <c r="T187" s="229"/>
      <c r="U187" s="164"/>
      <c r="V187" s="324">
        <v>14</v>
      </c>
      <c r="W187" s="175"/>
      <c r="X187" s="176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</row>
    <row r="188" spans="1:44" ht="15.75" thickBot="1">
      <c r="A188" s="602"/>
      <c r="B188" s="537"/>
      <c r="C188" s="568"/>
      <c r="D188" s="573"/>
      <c r="E188" s="573"/>
      <c r="F188" s="588"/>
      <c r="G188" s="390" t="s">
        <v>180</v>
      </c>
      <c r="H188" s="84" t="s">
        <v>35</v>
      </c>
      <c r="I188" s="12" t="s">
        <v>36</v>
      </c>
      <c r="J188" s="41" t="s">
        <v>44</v>
      </c>
      <c r="K188" s="42">
        <f t="shared" si="126"/>
        <v>1</v>
      </c>
      <c r="L188" s="123">
        <f t="shared" si="130"/>
        <v>0</v>
      </c>
      <c r="M188" s="12"/>
      <c r="N188" s="41"/>
      <c r="O188" s="43">
        <f t="shared" si="131"/>
        <v>1</v>
      </c>
      <c r="P188" s="12">
        <v>2</v>
      </c>
      <c r="Q188" s="44"/>
      <c r="R188" s="84"/>
      <c r="S188" s="12"/>
      <c r="T188" s="41"/>
      <c r="U188" s="164"/>
      <c r="V188" s="83">
        <v>14</v>
      </c>
      <c r="W188" s="70"/>
      <c r="X188" s="176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</row>
    <row r="189" spans="1:44">
      <c r="A189" s="526">
        <v>23</v>
      </c>
      <c r="B189" s="538" t="s">
        <v>183</v>
      </c>
      <c r="C189" s="596" t="s">
        <v>184</v>
      </c>
      <c r="D189" s="572" t="s">
        <v>30</v>
      </c>
      <c r="E189" s="572" t="s">
        <v>67</v>
      </c>
      <c r="F189" s="583" t="s">
        <v>33</v>
      </c>
      <c r="G189" s="392"/>
      <c r="H189" s="372"/>
      <c r="I189" s="10"/>
      <c r="J189" s="31">
        <v>16</v>
      </c>
      <c r="K189" s="181">
        <f t="shared" ref="K189:Q189" si="133">SUM(K191:K198)</f>
        <v>12</v>
      </c>
      <c r="L189" s="199">
        <f t="shared" si="133"/>
        <v>3</v>
      </c>
      <c r="M189" s="183">
        <f t="shared" si="133"/>
        <v>2</v>
      </c>
      <c r="N189" s="342">
        <f t="shared" si="133"/>
        <v>1</v>
      </c>
      <c r="O189" s="182">
        <f t="shared" si="133"/>
        <v>9</v>
      </c>
      <c r="P189" s="183">
        <f t="shared" si="133"/>
        <v>12</v>
      </c>
      <c r="Q189" s="184">
        <f t="shared" si="133"/>
        <v>6</v>
      </c>
      <c r="R189" s="199">
        <f t="shared" ref="R189:R190" si="134">J189-K189</f>
        <v>4</v>
      </c>
      <c r="S189" s="183">
        <f>S190/28</f>
        <v>4</v>
      </c>
      <c r="T189" s="153"/>
      <c r="U189" s="162"/>
      <c r="V189" s="163"/>
      <c r="W189" s="70"/>
      <c r="X189" s="71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</row>
    <row r="190" spans="1:44">
      <c r="A190" s="526"/>
      <c r="B190" s="533"/>
      <c r="C190" s="555"/>
      <c r="D190" s="483"/>
      <c r="E190" s="483"/>
      <c r="F190" s="485"/>
      <c r="G190" s="389"/>
      <c r="H190" s="373"/>
      <c r="I190" s="11"/>
      <c r="J190" s="36">
        <v>448</v>
      </c>
      <c r="K190" s="185">
        <f>K189*28</f>
        <v>336</v>
      </c>
      <c r="L190" s="200"/>
      <c r="M190" s="187"/>
      <c r="N190" s="343"/>
      <c r="O190" s="186"/>
      <c r="P190" s="187"/>
      <c r="Q190" s="188"/>
      <c r="R190" s="200">
        <f t="shared" si="134"/>
        <v>112</v>
      </c>
      <c r="S190" s="187">
        <f>SUM(S191:S198)</f>
        <v>112</v>
      </c>
      <c r="T190" s="305"/>
      <c r="U190" s="329"/>
      <c r="V190" s="83"/>
      <c r="W190" s="70"/>
      <c r="X190" s="71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</row>
    <row r="191" spans="1:44" ht="25.5">
      <c r="A191" s="526"/>
      <c r="B191" s="533"/>
      <c r="C191" s="555"/>
      <c r="D191" s="483"/>
      <c r="E191" s="483"/>
      <c r="F191" s="485"/>
      <c r="G191" s="383" t="s">
        <v>185</v>
      </c>
      <c r="H191" s="84" t="s">
        <v>75</v>
      </c>
      <c r="I191" s="12" t="s">
        <v>36</v>
      </c>
      <c r="J191" s="41" t="s">
        <v>65</v>
      </c>
      <c r="K191" s="42">
        <f t="shared" ref="K191:K198" si="135">L191+O191</f>
        <v>2</v>
      </c>
      <c r="L191" s="123">
        <f>(M191+N191)*2*V191/28</f>
        <v>2</v>
      </c>
      <c r="M191" s="12">
        <v>2</v>
      </c>
      <c r="N191" s="344"/>
      <c r="O191" s="43">
        <f>(P191+Q191)*1*V191/28</f>
        <v>0</v>
      </c>
      <c r="P191" s="12"/>
      <c r="Q191" s="44"/>
      <c r="R191" s="80" t="s">
        <v>38</v>
      </c>
      <c r="S191" s="12">
        <v>40</v>
      </c>
      <c r="T191" s="41"/>
      <c r="U191" s="329"/>
      <c r="V191" s="83">
        <v>14</v>
      </c>
      <c r="W191" s="243" t="s">
        <v>246</v>
      </c>
      <c r="X191" s="71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</row>
    <row r="192" spans="1:44" ht="25.5">
      <c r="A192" s="526"/>
      <c r="B192" s="533"/>
      <c r="C192" s="555"/>
      <c r="D192" s="483"/>
      <c r="E192" s="483"/>
      <c r="F192" s="485"/>
      <c r="G192" s="383" t="s">
        <v>185</v>
      </c>
      <c r="H192" s="84" t="s">
        <v>48</v>
      </c>
      <c r="I192" s="12" t="s">
        <v>36</v>
      </c>
      <c r="J192" s="41" t="s">
        <v>245</v>
      </c>
      <c r="K192" s="42">
        <f t="shared" si="135"/>
        <v>2</v>
      </c>
      <c r="L192" s="123">
        <f t="shared" ref="L192:L198" si="136">(M192+N192)*2*V192/28</f>
        <v>0</v>
      </c>
      <c r="M192" s="12"/>
      <c r="N192" s="41"/>
      <c r="O192" s="43">
        <f t="shared" ref="O192:O198" si="137">(P192+Q192)*1*V192/28</f>
        <v>2</v>
      </c>
      <c r="P192" s="12">
        <v>4</v>
      </c>
      <c r="Q192" s="44"/>
      <c r="R192" s="80" t="s">
        <v>40</v>
      </c>
      <c r="S192" s="12">
        <v>22</v>
      </c>
      <c r="T192" s="41"/>
      <c r="U192" s="329"/>
      <c r="V192" s="83">
        <v>14</v>
      </c>
      <c r="W192" s="243" t="s">
        <v>247</v>
      </c>
      <c r="X192" s="71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</row>
    <row r="193" spans="1:44">
      <c r="A193" s="526"/>
      <c r="B193" s="533"/>
      <c r="C193" s="555"/>
      <c r="D193" s="483"/>
      <c r="E193" s="483"/>
      <c r="F193" s="485"/>
      <c r="G193" s="390" t="s">
        <v>185</v>
      </c>
      <c r="H193" s="84" t="s">
        <v>35</v>
      </c>
      <c r="I193" s="12" t="s">
        <v>36</v>
      </c>
      <c r="J193" s="41" t="s">
        <v>130</v>
      </c>
      <c r="K193" s="42">
        <f t="shared" si="135"/>
        <v>1</v>
      </c>
      <c r="L193" s="123">
        <f t="shared" si="136"/>
        <v>0</v>
      </c>
      <c r="M193" s="12"/>
      <c r="N193" s="41"/>
      <c r="O193" s="43">
        <f t="shared" si="137"/>
        <v>1</v>
      </c>
      <c r="P193" s="12">
        <v>2</v>
      </c>
      <c r="Q193" s="44"/>
      <c r="R193" s="98" t="s">
        <v>258</v>
      </c>
      <c r="S193" s="99">
        <v>50</v>
      </c>
      <c r="T193" s="41"/>
      <c r="U193" s="329"/>
      <c r="V193" s="83">
        <v>14</v>
      </c>
      <c r="W193" s="70"/>
      <c r="X193" s="71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</row>
    <row r="194" spans="1:44">
      <c r="A194" s="526"/>
      <c r="B194" s="533"/>
      <c r="C194" s="555"/>
      <c r="D194" s="483"/>
      <c r="E194" s="483"/>
      <c r="F194" s="485"/>
      <c r="G194" s="390" t="s">
        <v>186</v>
      </c>
      <c r="H194" s="84" t="s">
        <v>48</v>
      </c>
      <c r="I194" s="12" t="s">
        <v>36</v>
      </c>
      <c r="J194" s="41" t="s">
        <v>65</v>
      </c>
      <c r="K194" s="42">
        <f t="shared" si="135"/>
        <v>1</v>
      </c>
      <c r="L194" s="123">
        <f t="shared" si="136"/>
        <v>1</v>
      </c>
      <c r="M194" s="12"/>
      <c r="N194" s="41">
        <v>1</v>
      </c>
      <c r="O194" s="43">
        <f t="shared" si="137"/>
        <v>0</v>
      </c>
      <c r="P194" s="12"/>
      <c r="Q194" s="44"/>
      <c r="R194" s="84"/>
      <c r="S194" s="12"/>
      <c r="T194" s="41"/>
      <c r="U194" s="329"/>
      <c r="V194" s="83">
        <v>14</v>
      </c>
      <c r="W194" s="70"/>
      <c r="X194" s="71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</row>
    <row r="195" spans="1:44">
      <c r="A195" s="526"/>
      <c r="B195" s="533"/>
      <c r="C195" s="555"/>
      <c r="D195" s="483"/>
      <c r="E195" s="483"/>
      <c r="F195" s="485"/>
      <c r="G195" s="390" t="s">
        <v>186</v>
      </c>
      <c r="H195" s="84" t="s">
        <v>48</v>
      </c>
      <c r="I195" s="12" t="s">
        <v>36</v>
      </c>
      <c r="J195" s="41" t="s">
        <v>245</v>
      </c>
      <c r="K195" s="42">
        <f t="shared" si="135"/>
        <v>1</v>
      </c>
      <c r="L195" s="123">
        <f t="shared" si="136"/>
        <v>0</v>
      </c>
      <c r="M195" s="12"/>
      <c r="N195" s="41"/>
      <c r="O195" s="43">
        <f t="shared" si="137"/>
        <v>1</v>
      </c>
      <c r="P195" s="12"/>
      <c r="Q195" s="44">
        <v>2</v>
      </c>
      <c r="R195" s="84"/>
      <c r="S195" s="12"/>
      <c r="T195" s="41"/>
      <c r="U195" s="330"/>
      <c r="V195" s="83">
        <v>14</v>
      </c>
      <c r="W195" s="201"/>
      <c r="X195" s="71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</row>
    <row r="196" spans="1:44">
      <c r="A196" s="526"/>
      <c r="B196" s="533"/>
      <c r="C196" s="555"/>
      <c r="D196" s="483"/>
      <c r="E196" s="483"/>
      <c r="F196" s="485"/>
      <c r="G196" s="390" t="s">
        <v>93</v>
      </c>
      <c r="H196" s="84" t="s">
        <v>48</v>
      </c>
      <c r="I196" s="12" t="s">
        <v>36</v>
      </c>
      <c r="J196" s="41" t="s">
        <v>245</v>
      </c>
      <c r="K196" s="42">
        <f t="shared" si="135"/>
        <v>2</v>
      </c>
      <c r="L196" s="123">
        <f t="shared" si="136"/>
        <v>0</v>
      </c>
      <c r="M196" s="12"/>
      <c r="N196" s="41"/>
      <c r="O196" s="43">
        <f t="shared" si="137"/>
        <v>2</v>
      </c>
      <c r="P196" s="12"/>
      <c r="Q196" s="44">
        <v>4</v>
      </c>
      <c r="R196" s="84"/>
      <c r="S196" s="41"/>
      <c r="T196" s="318"/>
      <c r="U196" s="339"/>
      <c r="V196" s="83">
        <v>14</v>
      </c>
      <c r="W196" s="201"/>
      <c r="X196" s="202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</row>
    <row r="197" spans="1:44">
      <c r="A197" s="526"/>
      <c r="B197" s="533"/>
      <c r="C197" s="555"/>
      <c r="D197" s="483"/>
      <c r="E197" s="483"/>
      <c r="F197" s="485"/>
      <c r="G197" s="390" t="s">
        <v>189</v>
      </c>
      <c r="H197" s="84" t="s">
        <v>48</v>
      </c>
      <c r="I197" s="12" t="s">
        <v>36</v>
      </c>
      <c r="J197" s="45" t="s">
        <v>146</v>
      </c>
      <c r="K197" s="42">
        <f t="shared" si="135"/>
        <v>2</v>
      </c>
      <c r="L197" s="123">
        <f t="shared" si="136"/>
        <v>0</v>
      </c>
      <c r="M197" s="12"/>
      <c r="N197" s="41"/>
      <c r="O197" s="43">
        <f t="shared" si="137"/>
        <v>2</v>
      </c>
      <c r="P197" s="12">
        <f>SUM(2*2)</f>
        <v>4</v>
      </c>
      <c r="Q197" s="44"/>
      <c r="R197" s="144"/>
      <c r="S197" s="124"/>
      <c r="T197" s="41"/>
      <c r="U197" s="164"/>
      <c r="V197" s="83">
        <v>14</v>
      </c>
      <c r="W197" s="94"/>
      <c r="X197" s="95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</row>
    <row r="198" spans="1:44" ht="15.75" thickBot="1">
      <c r="A198" s="527"/>
      <c r="B198" s="534"/>
      <c r="C198" s="556"/>
      <c r="D198" s="570"/>
      <c r="E198" s="570"/>
      <c r="F198" s="575"/>
      <c r="G198" s="390" t="s">
        <v>187</v>
      </c>
      <c r="H198" s="84" t="s">
        <v>35</v>
      </c>
      <c r="I198" s="12" t="s">
        <v>36</v>
      </c>
      <c r="J198" s="41" t="s">
        <v>39</v>
      </c>
      <c r="K198" s="42">
        <f t="shared" si="135"/>
        <v>1</v>
      </c>
      <c r="L198" s="123">
        <f t="shared" si="136"/>
        <v>0</v>
      </c>
      <c r="M198" s="12"/>
      <c r="N198" s="41"/>
      <c r="O198" s="43">
        <f t="shared" si="137"/>
        <v>1</v>
      </c>
      <c r="P198" s="12">
        <v>2</v>
      </c>
      <c r="Q198" s="44"/>
      <c r="R198" s="84"/>
      <c r="S198" s="12"/>
      <c r="T198" s="41"/>
      <c r="U198" s="164"/>
      <c r="V198" s="83">
        <v>14</v>
      </c>
      <c r="W198" s="201"/>
      <c r="X198" s="202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</row>
    <row r="199" spans="1:44">
      <c r="A199" s="486">
        <v>24</v>
      </c>
      <c r="B199" s="539" t="s">
        <v>183</v>
      </c>
      <c r="C199" s="563" t="s">
        <v>191</v>
      </c>
      <c r="D199" s="482" t="s">
        <v>30</v>
      </c>
      <c r="E199" s="482" t="s">
        <v>67</v>
      </c>
      <c r="F199" s="589" t="s">
        <v>33</v>
      </c>
      <c r="G199" s="392"/>
      <c r="H199" s="372"/>
      <c r="I199" s="10"/>
      <c r="J199" s="189">
        <v>16</v>
      </c>
      <c r="K199" s="32">
        <f t="shared" ref="K199:Q199" si="138">SUM(K201:K208)</f>
        <v>12</v>
      </c>
      <c r="L199" s="72">
        <f t="shared" si="138"/>
        <v>9</v>
      </c>
      <c r="M199" s="34">
        <f t="shared" si="138"/>
        <v>3</v>
      </c>
      <c r="N199" s="153">
        <f t="shared" si="138"/>
        <v>6</v>
      </c>
      <c r="O199" s="33">
        <f t="shared" si="138"/>
        <v>3</v>
      </c>
      <c r="P199" s="34">
        <f t="shared" si="138"/>
        <v>3</v>
      </c>
      <c r="Q199" s="35">
        <f t="shared" si="138"/>
        <v>3</v>
      </c>
      <c r="R199" s="72">
        <f t="shared" ref="R199:R200" si="139">J199-K199</f>
        <v>4</v>
      </c>
      <c r="S199" s="34">
        <f>S200/28</f>
        <v>0</v>
      </c>
      <c r="T199" s="153"/>
      <c r="U199" s="162"/>
      <c r="V199" s="163"/>
      <c r="W199" s="70"/>
      <c r="X199" s="71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</row>
    <row r="200" spans="1:44">
      <c r="A200" s="523"/>
      <c r="B200" s="540"/>
      <c r="C200" s="564"/>
      <c r="D200" s="483"/>
      <c r="E200" s="483"/>
      <c r="F200" s="590"/>
      <c r="G200" s="389"/>
      <c r="H200" s="373"/>
      <c r="I200" s="11"/>
      <c r="J200" s="36">
        <v>448</v>
      </c>
      <c r="K200" s="37">
        <f>K199*28</f>
        <v>336</v>
      </c>
      <c r="L200" s="75"/>
      <c r="M200" s="39"/>
      <c r="N200" s="36"/>
      <c r="O200" s="38"/>
      <c r="P200" s="39"/>
      <c r="Q200" s="40"/>
      <c r="R200" s="75">
        <f t="shared" si="139"/>
        <v>112</v>
      </c>
      <c r="S200" s="39">
        <f>SUM(S201)</f>
        <v>0</v>
      </c>
      <c r="T200" s="305"/>
      <c r="U200" s="164"/>
      <c r="V200" s="83"/>
      <c r="W200" s="70"/>
      <c r="X200" s="71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</row>
    <row r="201" spans="1:44">
      <c r="A201" s="523"/>
      <c r="B201" s="540"/>
      <c r="C201" s="564"/>
      <c r="D201" s="483"/>
      <c r="E201" s="483"/>
      <c r="F201" s="590"/>
      <c r="G201" s="390" t="s">
        <v>190</v>
      </c>
      <c r="H201" s="84" t="s">
        <v>35</v>
      </c>
      <c r="I201" s="12" t="s">
        <v>36</v>
      </c>
      <c r="J201" s="41" t="s">
        <v>50</v>
      </c>
      <c r="K201" s="42">
        <f t="shared" ref="K201:K205" si="140">L201+O201</f>
        <v>2</v>
      </c>
      <c r="L201" s="123">
        <f>(M201+N201)*2*V201/28</f>
        <v>2</v>
      </c>
      <c r="M201" s="12"/>
      <c r="N201" s="41">
        <v>2</v>
      </c>
      <c r="O201" s="43">
        <f>(P201+Q201)*1*V201/28</f>
        <v>0</v>
      </c>
      <c r="P201" s="12"/>
      <c r="Q201" s="44"/>
      <c r="R201" s="84"/>
      <c r="S201" s="12"/>
      <c r="T201" s="56"/>
      <c r="U201" s="164"/>
      <c r="V201" s="83">
        <v>14</v>
      </c>
      <c r="W201" s="70"/>
      <c r="X201" s="71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</row>
    <row r="202" spans="1:44">
      <c r="A202" s="523"/>
      <c r="B202" s="540"/>
      <c r="C202" s="564"/>
      <c r="D202" s="483"/>
      <c r="E202" s="483"/>
      <c r="F202" s="590"/>
      <c r="G202" s="398" t="s">
        <v>123</v>
      </c>
      <c r="H202" s="171" t="s">
        <v>51</v>
      </c>
      <c r="I202" s="12" t="s">
        <v>52</v>
      </c>
      <c r="J202" s="56" t="s">
        <v>50</v>
      </c>
      <c r="K202" s="42">
        <f t="shared" si="140"/>
        <v>1</v>
      </c>
      <c r="L202" s="123">
        <f t="shared" ref="L202:L208" si="141">(M202+N202)*2*V202/28</f>
        <v>1</v>
      </c>
      <c r="M202" s="17">
        <v>1</v>
      </c>
      <c r="N202" s="56"/>
      <c r="O202" s="43">
        <f t="shared" ref="O202:O208" si="142">(P202+Q202)*1*V202/28</f>
        <v>0</v>
      </c>
      <c r="P202" s="12"/>
      <c r="Q202" s="44"/>
      <c r="R202" s="84"/>
      <c r="S202" s="12"/>
      <c r="T202" s="41"/>
      <c r="U202" s="164"/>
      <c r="V202" s="83">
        <v>14</v>
      </c>
      <c r="W202" s="71" t="s">
        <v>124</v>
      </c>
      <c r="X202" s="71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</row>
    <row r="203" spans="1:44">
      <c r="A203" s="523"/>
      <c r="B203" s="540"/>
      <c r="C203" s="564"/>
      <c r="D203" s="483"/>
      <c r="E203" s="483"/>
      <c r="F203" s="590"/>
      <c r="G203" s="398" t="s">
        <v>123</v>
      </c>
      <c r="H203" s="171" t="s">
        <v>51</v>
      </c>
      <c r="I203" s="12" t="s">
        <v>52</v>
      </c>
      <c r="J203" s="56" t="s">
        <v>44</v>
      </c>
      <c r="K203" s="42">
        <f>L203+O203</f>
        <v>1.5</v>
      </c>
      <c r="L203" s="123">
        <f t="shared" si="141"/>
        <v>0</v>
      </c>
      <c r="M203" s="17"/>
      <c r="N203" s="56"/>
      <c r="O203" s="43">
        <f t="shared" si="142"/>
        <v>1.5</v>
      </c>
      <c r="P203" s="17">
        <v>3</v>
      </c>
      <c r="Q203" s="44"/>
      <c r="R203" s="84"/>
      <c r="S203" s="12"/>
      <c r="T203" s="41"/>
      <c r="U203" s="164"/>
      <c r="V203" s="83">
        <v>14</v>
      </c>
      <c r="W203" s="71" t="s">
        <v>124</v>
      </c>
      <c r="X203" s="71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</row>
    <row r="204" spans="1:44">
      <c r="A204" s="523"/>
      <c r="B204" s="540"/>
      <c r="C204" s="564"/>
      <c r="D204" s="483"/>
      <c r="E204" s="483"/>
      <c r="F204" s="590"/>
      <c r="G204" s="390" t="s">
        <v>192</v>
      </c>
      <c r="H204" s="84" t="s">
        <v>35</v>
      </c>
      <c r="I204" s="12" t="s">
        <v>36</v>
      </c>
      <c r="J204" s="41" t="s">
        <v>65</v>
      </c>
      <c r="K204" s="42">
        <f t="shared" si="140"/>
        <v>2</v>
      </c>
      <c r="L204" s="123">
        <f t="shared" si="141"/>
        <v>2</v>
      </c>
      <c r="M204" s="12"/>
      <c r="N204" s="41">
        <v>2</v>
      </c>
      <c r="O204" s="43">
        <f t="shared" si="142"/>
        <v>0</v>
      </c>
      <c r="P204" s="12"/>
      <c r="Q204" s="44"/>
      <c r="R204" s="84"/>
      <c r="S204" s="12"/>
      <c r="T204" s="56"/>
      <c r="U204" s="164"/>
      <c r="V204" s="83">
        <v>14</v>
      </c>
      <c r="W204" s="70"/>
      <c r="X204" s="71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</row>
    <row r="205" spans="1:44">
      <c r="A205" s="523"/>
      <c r="B205" s="540"/>
      <c r="C205" s="564"/>
      <c r="D205" s="483"/>
      <c r="E205" s="483"/>
      <c r="F205" s="590"/>
      <c r="G205" s="390" t="s">
        <v>192</v>
      </c>
      <c r="H205" s="84" t="s">
        <v>35</v>
      </c>
      <c r="I205" s="12" t="s">
        <v>36</v>
      </c>
      <c r="J205" s="41" t="s">
        <v>130</v>
      </c>
      <c r="K205" s="42">
        <f t="shared" si="140"/>
        <v>0.5</v>
      </c>
      <c r="L205" s="123">
        <f>(M205+N205)*2*V205/28</f>
        <v>0</v>
      </c>
      <c r="M205" s="12"/>
      <c r="N205" s="41"/>
      <c r="O205" s="43">
        <f>(P205+Q205)*1*V205/28</f>
        <v>0.5</v>
      </c>
      <c r="P205" s="12"/>
      <c r="Q205" s="44">
        <v>1</v>
      </c>
      <c r="R205" s="84"/>
      <c r="S205" s="12"/>
      <c r="T205" s="56"/>
      <c r="U205" s="164"/>
      <c r="V205" s="83">
        <v>14</v>
      </c>
      <c r="W205" s="70"/>
      <c r="X205" s="71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</row>
    <row r="206" spans="1:44">
      <c r="A206" s="523"/>
      <c r="B206" s="540"/>
      <c r="C206" s="564"/>
      <c r="D206" s="483"/>
      <c r="E206" s="483"/>
      <c r="F206" s="590"/>
      <c r="G206" s="390" t="s">
        <v>193</v>
      </c>
      <c r="H206" s="84" t="s">
        <v>35</v>
      </c>
      <c r="I206" s="12" t="s">
        <v>36</v>
      </c>
      <c r="J206" s="41" t="s">
        <v>50</v>
      </c>
      <c r="K206" s="42">
        <v>2</v>
      </c>
      <c r="L206" s="123">
        <f t="shared" si="141"/>
        <v>2</v>
      </c>
      <c r="M206" s="12"/>
      <c r="N206" s="41">
        <v>2</v>
      </c>
      <c r="O206" s="43">
        <f t="shared" si="142"/>
        <v>0</v>
      </c>
      <c r="P206" s="12"/>
      <c r="Q206" s="44"/>
      <c r="R206" s="84"/>
      <c r="S206" s="12"/>
      <c r="T206" s="56"/>
      <c r="U206" s="164"/>
      <c r="V206" s="83">
        <v>14</v>
      </c>
      <c r="W206" s="70"/>
      <c r="X206" s="71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</row>
    <row r="207" spans="1:44">
      <c r="A207" s="523"/>
      <c r="B207" s="540"/>
      <c r="C207" s="564"/>
      <c r="D207" s="483"/>
      <c r="E207" s="483"/>
      <c r="F207" s="590"/>
      <c r="G207" s="390" t="s">
        <v>193</v>
      </c>
      <c r="H207" s="84" t="s">
        <v>35</v>
      </c>
      <c r="I207" s="12" t="s">
        <v>36</v>
      </c>
      <c r="J207" s="41" t="s">
        <v>44</v>
      </c>
      <c r="K207" s="42">
        <f>L207+O207</f>
        <v>1</v>
      </c>
      <c r="L207" s="123">
        <f t="shared" si="141"/>
        <v>0</v>
      </c>
      <c r="M207" s="12"/>
      <c r="N207" s="41"/>
      <c r="O207" s="43">
        <f t="shared" si="142"/>
        <v>1</v>
      </c>
      <c r="P207" s="12"/>
      <c r="Q207" s="44">
        <v>2</v>
      </c>
      <c r="R207" s="84"/>
      <c r="S207" s="12"/>
      <c r="T207" s="56"/>
      <c r="U207" s="164"/>
      <c r="V207" s="83">
        <v>14</v>
      </c>
      <c r="W207" s="70"/>
      <c r="X207" s="71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</row>
    <row r="208" spans="1:44" ht="15.75" thickBot="1">
      <c r="A208" s="523"/>
      <c r="B208" s="540"/>
      <c r="C208" s="564"/>
      <c r="D208" s="483"/>
      <c r="E208" s="483"/>
      <c r="F208" s="591"/>
      <c r="G208" s="390" t="s">
        <v>194</v>
      </c>
      <c r="H208" s="171" t="s">
        <v>35</v>
      </c>
      <c r="I208" s="12" t="s">
        <v>36</v>
      </c>
      <c r="J208" s="41" t="s">
        <v>37</v>
      </c>
      <c r="K208" s="42">
        <v>2</v>
      </c>
      <c r="L208" s="123">
        <f t="shared" si="141"/>
        <v>2</v>
      </c>
      <c r="M208" s="12">
        <v>2</v>
      </c>
      <c r="N208" s="41"/>
      <c r="O208" s="43">
        <f t="shared" si="142"/>
        <v>0</v>
      </c>
      <c r="P208" s="12"/>
      <c r="Q208" s="44"/>
      <c r="R208" s="84"/>
      <c r="S208" s="12"/>
      <c r="T208" s="41"/>
      <c r="U208" s="164"/>
      <c r="V208" s="83">
        <v>14</v>
      </c>
      <c r="W208" s="70"/>
      <c r="X208" s="71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</row>
    <row r="209" spans="1:44">
      <c r="A209" s="486">
        <v>25</v>
      </c>
      <c r="B209" s="488" t="s">
        <v>30</v>
      </c>
      <c r="C209" s="554" t="s">
        <v>244</v>
      </c>
      <c r="D209" s="482" t="s">
        <v>30</v>
      </c>
      <c r="E209" s="482" t="s">
        <v>61</v>
      </c>
      <c r="F209" s="484" t="s">
        <v>33</v>
      </c>
      <c r="G209" s="392"/>
      <c r="H209" s="372"/>
      <c r="I209" s="10"/>
      <c r="J209" s="31">
        <v>16</v>
      </c>
      <c r="K209" s="32">
        <f t="shared" ref="K209:Q209" si="143">SUM(K211:K218)</f>
        <v>12</v>
      </c>
      <c r="L209" s="72">
        <f t="shared" si="143"/>
        <v>3</v>
      </c>
      <c r="M209" s="34">
        <f t="shared" si="143"/>
        <v>1</v>
      </c>
      <c r="N209" s="153">
        <f t="shared" si="143"/>
        <v>2</v>
      </c>
      <c r="O209" s="33">
        <f t="shared" si="143"/>
        <v>9</v>
      </c>
      <c r="P209" s="34">
        <f t="shared" si="143"/>
        <v>10</v>
      </c>
      <c r="Q209" s="35">
        <f t="shared" si="143"/>
        <v>8</v>
      </c>
      <c r="R209" s="72">
        <f t="shared" ref="R209:R210" si="144">J209-K209</f>
        <v>4</v>
      </c>
      <c r="S209" s="34">
        <f>S210/28</f>
        <v>0</v>
      </c>
      <c r="T209" s="304"/>
      <c r="U209" s="162"/>
      <c r="V209" s="163"/>
      <c r="W209" s="70"/>
      <c r="X209" s="71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</row>
    <row r="210" spans="1:44">
      <c r="A210" s="523"/>
      <c r="B210" s="489"/>
      <c r="C210" s="557"/>
      <c r="D210" s="483"/>
      <c r="E210" s="490"/>
      <c r="F210" s="491"/>
      <c r="G210" s="389"/>
      <c r="H210" s="373"/>
      <c r="I210" s="11"/>
      <c r="J210" s="36">
        <v>448</v>
      </c>
      <c r="K210" s="37">
        <f>K209*28</f>
        <v>336</v>
      </c>
      <c r="L210" s="75"/>
      <c r="M210" s="39"/>
      <c r="N210" s="36"/>
      <c r="O210" s="38"/>
      <c r="P210" s="39"/>
      <c r="Q210" s="40"/>
      <c r="R210" s="75">
        <f t="shared" si="144"/>
        <v>112</v>
      </c>
      <c r="S210" s="39">
        <f>SUM(S211:S213)</f>
        <v>0</v>
      </c>
      <c r="T210" s="305"/>
      <c r="U210" s="164"/>
      <c r="V210" s="83"/>
      <c r="W210" s="70"/>
      <c r="X210" s="71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</row>
    <row r="211" spans="1:44">
      <c r="A211" s="523"/>
      <c r="B211" s="489"/>
      <c r="C211" s="557"/>
      <c r="D211" s="483"/>
      <c r="E211" s="490"/>
      <c r="F211" s="491"/>
      <c r="G211" s="390" t="s">
        <v>195</v>
      </c>
      <c r="H211" s="84" t="s">
        <v>48</v>
      </c>
      <c r="I211" s="12" t="s">
        <v>36</v>
      </c>
      <c r="J211" s="41" t="s">
        <v>65</v>
      </c>
      <c r="K211" s="42">
        <f t="shared" ref="K211:K217" si="145">L211+O211</f>
        <v>1</v>
      </c>
      <c r="L211" s="123">
        <f>(M211+N211)*2*V211/28</f>
        <v>1</v>
      </c>
      <c r="M211" s="12">
        <v>1</v>
      </c>
      <c r="N211" s="41"/>
      <c r="O211" s="43">
        <f>(P211+Q211)*1*V211/28</f>
        <v>0</v>
      </c>
      <c r="P211" s="12"/>
      <c r="Q211" s="44"/>
      <c r="R211" s="84"/>
      <c r="S211" s="12"/>
      <c r="T211" s="41"/>
      <c r="U211" s="164"/>
      <c r="V211" s="83">
        <v>14</v>
      </c>
      <c r="W211" s="94" t="s">
        <v>196</v>
      </c>
      <c r="X211" s="95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</row>
    <row r="212" spans="1:44">
      <c r="A212" s="523"/>
      <c r="B212" s="489"/>
      <c r="C212" s="557"/>
      <c r="D212" s="483"/>
      <c r="E212" s="490"/>
      <c r="F212" s="491"/>
      <c r="G212" s="390" t="s">
        <v>195</v>
      </c>
      <c r="H212" s="84" t="s">
        <v>48</v>
      </c>
      <c r="I212" s="12" t="s">
        <v>36</v>
      </c>
      <c r="J212" s="41" t="s">
        <v>250</v>
      </c>
      <c r="K212" s="42">
        <f t="shared" si="145"/>
        <v>4</v>
      </c>
      <c r="L212" s="123">
        <f t="shared" ref="L212" si="146">(M212+N212)*2*V212/28</f>
        <v>0</v>
      </c>
      <c r="M212" s="12"/>
      <c r="N212" s="41"/>
      <c r="O212" s="43">
        <f t="shared" ref="O212" si="147">(P212+Q212)*1*V212/28</f>
        <v>4</v>
      </c>
      <c r="P212" s="12">
        <v>8</v>
      </c>
      <c r="Q212" s="44"/>
      <c r="R212" s="84"/>
      <c r="S212" s="12"/>
      <c r="T212" s="41"/>
      <c r="U212" s="164"/>
      <c r="V212" s="83">
        <v>14</v>
      </c>
      <c r="W212" s="94" t="s">
        <v>196</v>
      </c>
      <c r="X212" s="95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</row>
    <row r="213" spans="1:44">
      <c r="A213" s="523"/>
      <c r="B213" s="489"/>
      <c r="C213" s="557"/>
      <c r="D213" s="483"/>
      <c r="E213" s="490"/>
      <c r="F213" s="491"/>
      <c r="G213" s="390" t="s">
        <v>64</v>
      </c>
      <c r="H213" s="84" t="s">
        <v>48</v>
      </c>
      <c r="I213" s="12" t="s">
        <v>36</v>
      </c>
      <c r="J213" s="41" t="s">
        <v>245</v>
      </c>
      <c r="K213" s="42">
        <f t="shared" si="145"/>
        <v>1</v>
      </c>
      <c r="L213" s="123">
        <f t="shared" ref="L213:L218" si="148">(M213+N213)*2*V213/28</f>
        <v>0</v>
      </c>
      <c r="M213" s="12"/>
      <c r="N213" s="41"/>
      <c r="O213" s="43">
        <f t="shared" ref="O213:O218" si="149">(P213+Q213)*1*V213/28</f>
        <v>1</v>
      </c>
      <c r="P213" s="12">
        <v>2</v>
      </c>
      <c r="Q213" s="44"/>
      <c r="R213" s="84"/>
      <c r="S213" s="12"/>
      <c r="T213" s="41"/>
      <c r="U213" s="164"/>
      <c r="V213" s="83">
        <v>14</v>
      </c>
      <c r="W213" s="94" t="s">
        <v>196</v>
      </c>
      <c r="X213" s="95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</row>
    <row r="214" spans="1:44">
      <c r="A214" s="523"/>
      <c r="B214" s="489"/>
      <c r="C214" s="557"/>
      <c r="D214" s="483"/>
      <c r="E214" s="490"/>
      <c r="F214" s="491"/>
      <c r="G214" s="401" t="s">
        <v>63</v>
      </c>
      <c r="H214" s="144" t="s">
        <v>48</v>
      </c>
      <c r="I214" s="107" t="s">
        <v>36</v>
      </c>
      <c r="J214" s="116" t="s">
        <v>197</v>
      </c>
      <c r="K214" s="117">
        <f t="shared" si="145"/>
        <v>1</v>
      </c>
      <c r="L214" s="123">
        <f t="shared" si="148"/>
        <v>0</v>
      </c>
      <c r="M214" s="107"/>
      <c r="N214" s="116"/>
      <c r="O214" s="43">
        <f t="shared" si="149"/>
        <v>1</v>
      </c>
      <c r="P214" s="107"/>
      <c r="Q214" s="119">
        <v>2</v>
      </c>
      <c r="R214" s="84"/>
      <c r="S214" s="12"/>
      <c r="T214" s="41"/>
      <c r="U214" s="164"/>
      <c r="V214" s="83">
        <v>14</v>
      </c>
      <c r="W214" s="94" t="s">
        <v>196</v>
      </c>
      <c r="X214" s="95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</row>
    <row r="215" spans="1:44">
      <c r="A215" s="523"/>
      <c r="B215" s="489"/>
      <c r="C215" s="557"/>
      <c r="D215" s="483"/>
      <c r="E215" s="490"/>
      <c r="F215" s="491"/>
      <c r="G215" s="401" t="s">
        <v>198</v>
      </c>
      <c r="H215" s="144" t="s">
        <v>48</v>
      </c>
      <c r="I215" s="107" t="s">
        <v>36</v>
      </c>
      <c r="J215" s="190" t="s">
        <v>44</v>
      </c>
      <c r="K215" s="117">
        <f t="shared" si="145"/>
        <v>0.5</v>
      </c>
      <c r="L215" s="123">
        <f t="shared" si="148"/>
        <v>0</v>
      </c>
      <c r="M215" s="107"/>
      <c r="N215" s="116"/>
      <c r="O215" s="43">
        <f t="shared" si="149"/>
        <v>0.5</v>
      </c>
      <c r="P215" s="107"/>
      <c r="Q215" s="119">
        <v>1</v>
      </c>
      <c r="R215" s="144"/>
      <c r="S215" s="107"/>
      <c r="T215" s="41"/>
      <c r="U215" s="164"/>
      <c r="V215" s="83">
        <v>14</v>
      </c>
      <c r="W215" s="70" t="s">
        <v>199</v>
      </c>
      <c r="X215" s="71"/>
      <c r="Y215" s="63" t="s">
        <v>200</v>
      </c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</row>
    <row r="216" spans="1:44">
      <c r="A216" s="523"/>
      <c r="B216" s="489"/>
      <c r="C216" s="557"/>
      <c r="D216" s="483"/>
      <c r="E216" s="490"/>
      <c r="F216" s="491"/>
      <c r="G216" s="401" t="s">
        <v>107</v>
      </c>
      <c r="H216" s="144" t="s">
        <v>48</v>
      </c>
      <c r="I216" s="107" t="s">
        <v>36</v>
      </c>
      <c r="J216" s="190" t="s">
        <v>44</v>
      </c>
      <c r="K216" s="117">
        <f t="shared" si="145"/>
        <v>1.5</v>
      </c>
      <c r="L216" s="123">
        <f t="shared" si="148"/>
        <v>0</v>
      </c>
      <c r="M216" s="107"/>
      <c r="N216" s="116"/>
      <c r="O216" s="43">
        <f t="shared" si="149"/>
        <v>1.5</v>
      </c>
      <c r="P216" s="107"/>
      <c r="Q216" s="119">
        <v>3</v>
      </c>
      <c r="R216" s="144"/>
      <c r="S216" s="107"/>
      <c r="T216" s="41"/>
      <c r="U216" s="164"/>
      <c r="V216" s="83">
        <v>14</v>
      </c>
      <c r="W216" s="94" t="s">
        <v>196</v>
      </c>
      <c r="X216" s="71"/>
      <c r="Y216" s="63" t="s">
        <v>200</v>
      </c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</row>
    <row r="217" spans="1:44">
      <c r="A217" s="523"/>
      <c r="B217" s="489"/>
      <c r="C217" s="557"/>
      <c r="D217" s="483"/>
      <c r="E217" s="490"/>
      <c r="F217" s="491"/>
      <c r="G217" s="401" t="s">
        <v>201</v>
      </c>
      <c r="H217" s="144" t="s">
        <v>48</v>
      </c>
      <c r="I217" s="107" t="s">
        <v>36</v>
      </c>
      <c r="J217" s="190" t="s">
        <v>146</v>
      </c>
      <c r="K217" s="117">
        <f t="shared" si="145"/>
        <v>1</v>
      </c>
      <c r="L217" s="123">
        <f t="shared" si="148"/>
        <v>0</v>
      </c>
      <c r="M217" s="107"/>
      <c r="N217" s="116"/>
      <c r="O217" s="43">
        <f t="shared" si="149"/>
        <v>1</v>
      </c>
      <c r="P217" s="107"/>
      <c r="Q217" s="119">
        <f>SUM(1*2)</f>
        <v>2</v>
      </c>
      <c r="R217" s="80"/>
      <c r="S217" s="12"/>
      <c r="T217" s="116"/>
      <c r="U217" s="332"/>
      <c r="V217" s="298">
        <v>14</v>
      </c>
      <c r="W217" s="94" t="s">
        <v>196</v>
      </c>
      <c r="X217" s="71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</row>
    <row r="218" spans="1:44" ht="15.75" thickBot="1">
      <c r="A218" s="524"/>
      <c r="B218" s="520"/>
      <c r="C218" s="558"/>
      <c r="D218" s="570"/>
      <c r="E218" s="522"/>
      <c r="F218" s="576"/>
      <c r="G218" s="387" t="s">
        <v>201</v>
      </c>
      <c r="H218" s="100" t="s">
        <v>48</v>
      </c>
      <c r="I218" s="16" t="s">
        <v>36</v>
      </c>
      <c r="J218" s="51" t="s">
        <v>37</v>
      </c>
      <c r="K218" s="52">
        <f t="shared" ref="K218" si="150">L218+O218</f>
        <v>2</v>
      </c>
      <c r="L218" s="123">
        <f t="shared" si="148"/>
        <v>2</v>
      </c>
      <c r="M218" s="16"/>
      <c r="N218" s="51">
        <v>2</v>
      </c>
      <c r="O218" s="43">
        <f t="shared" si="149"/>
        <v>0</v>
      </c>
      <c r="P218" s="16"/>
      <c r="Q218" s="54"/>
      <c r="R218" s="203"/>
      <c r="S218" s="19"/>
      <c r="T218" s="51"/>
      <c r="U218" s="168"/>
      <c r="V218" s="170">
        <v>14</v>
      </c>
      <c r="W218" s="70" t="s">
        <v>105</v>
      </c>
      <c r="X218" s="71"/>
      <c r="Y218" s="63" t="s">
        <v>200</v>
      </c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</row>
    <row r="219" spans="1:44">
      <c r="A219" s="546">
        <v>26</v>
      </c>
      <c r="B219" s="535" t="s">
        <v>30</v>
      </c>
      <c r="C219" s="559"/>
      <c r="D219" s="559" t="s">
        <v>30</v>
      </c>
      <c r="E219" s="559"/>
      <c r="F219" s="577" t="s">
        <v>120</v>
      </c>
      <c r="G219" s="392"/>
      <c r="H219" s="372"/>
      <c r="I219" s="10"/>
      <c r="J219" s="31">
        <v>16</v>
      </c>
      <c r="K219" s="32">
        <f t="shared" ref="K219:Q219" si="151">SUM(K221:K229)</f>
        <v>12</v>
      </c>
      <c r="L219" s="72">
        <f t="shared" si="151"/>
        <v>2</v>
      </c>
      <c r="M219" s="34">
        <f t="shared" si="151"/>
        <v>0</v>
      </c>
      <c r="N219" s="153">
        <f t="shared" si="151"/>
        <v>2</v>
      </c>
      <c r="O219" s="33">
        <f t="shared" si="151"/>
        <v>10</v>
      </c>
      <c r="P219" s="34">
        <f t="shared" si="151"/>
        <v>13</v>
      </c>
      <c r="Q219" s="35">
        <f t="shared" si="151"/>
        <v>7</v>
      </c>
      <c r="R219" s="72">
        <f t="shared" ref="R219:R220" si="152">J219-K219</f>
        <v>4</v>
      </c>
      <c r="S219" s="34">
        <f>S220/28</f>
        <v>0</v>
      </c>
      <c r="T219" s="304"/>
      <c r="U219" s="162"/>
      <c r="V219" s="163"/>
      <c r="W219" s="70"/>
      <c r="X219" s="71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</row>
    <row r="220" spans="1:44">
      <c r="A220" s="547"/>
      <c r="B220" s="541"/>
      <c r="C220" s="560"/>
      <c r="D220" s="569"/>
      <c r="E220" s="569"/>
      <c r="F220" s="584"/>
      <c r="G220" s="389"/>
      <c r="H220" s="373"/>
      <c r="I220" s="11"/>
      <c r="J220" s="36">
        <v>448</v>
      </c>
      <c r="K220" s="37">
        <f>K219*28</f>
        <v>336</v>
      </c>
      <c r="L220" s="75"/>
      <c r="M220" s="39"/>
      <c r="N220" s="36"/>
      <c r="O220" s="38"/>
      <c r="P220" s="39"/>
      <c r="Q220" s="40"/>
      <c r="R220" s="75">
        <f t="shared" si="152"/>
        <v>112</v>
      </c>
      <c r="S220" s="39">
        <f>SUM(S221:S229)</f>
        <v>0</v>
      </c>
      <c r="T220" s="305"/>
      <c r="U220" s="164"/>
      <c r="V220" s="83"/>
      <c r="W220" s="70"/>
      <c r="X220" s="71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</row>
    <row r="221" spans="1:44">
      <c r="A221" s="547"/>
      <c r="B221" s="541"/>
      <c r="C221" s="560"/>
      <c r="D221" s="569"/>
      <c r="E221" s="569"/>
      <c r="F221" s="584"/>
      <c r="G221" s="391" t="s">
        <v>90</v>
      </c>
      <c r="H221" s="86" t="s">
        <v>48</v>
      </c>
      <c r="I221" s="14" t="s">
        <v>36</v>
      </c>
      <c r="J221" s="128" t="s">
        <v>44</v>
      </c>
      <c r="K221" s="59">
        <f t="shared" ref="K221" si="153">L221+O221</f>
        <v>0.5</v>
      </c>
      <c r="L221" s="360">
        <f t="shared" ref="L221" si="154">(M221+N221)*2*V221/28</f>
        <v>0</v>
      </c>
      <c r="M221" s="14"/>
      <c r="N221" s="47"/>
      <c r="O221" s="241">
        <f t="shared" ref="O221" si="155">(P221+Q221)*1*V221/28</f>
        <v>0.5</v>
      </c>
      <c r="P221" s="14">
        <v>1</v>
      </c>
      <c r="Q221" s="60"/>
      <c r="R221" s="86"/>
      <c r="S221" s="14"/>
      <c r="T221" s="47"/>
      <c r="U221" s="330"/>
      <c r="V221" s="165">
        <v>14</v>
      </c>
      <c r="W221" s="216" t="s">
        <v>88</v>
      </c>
      <c r="X221" s="204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</row>
    <row r="222" spans="1:44">
      <c r="A222" s="547"/>
      <c r="B222" s="541"/>
      <c r="C222" s="560"/>
      <c r="D222" s="569"/>
      <c r="E222" s="569"/>
      <c r="F222" s="584"/>
      <c r="G222" s="390" t="s">
        <v>214</v>
      </c>
      <c r="H222" s="84" t="s">
        <v>48</v>
      </c>
      <c r="I222" s="12" t="s">
        <v>36</v>
      </c>
      <c r="J222" s="41" t="s">
        <v>146</v>
      </c>
      <c r="K222" s="42">
        <f>L222+O222</f>
        <v>2</v>
      </c>
      <c r="L222" s="123">
        <f>(M222+N222)*2*V222/28</f>
        <v>0</v>
      </c>
      <c r="M222" s="12"/>
      <c r="N222" s="41"/>
      <c r="O222" s="43">
        <f>(P222+Q222)*1*V222/28</f>
        <v>2</v>
      </c>
      <c r="P222" s="12">
        <v>4</v>
      </c>
      <c r="Q222" s="44"/>
      <c r="R222" s="84"/>
      <c r="S222" s="12"/>
      <c r="T222" s="41"/>
      <c r="U222" s="164"/>
      <c r="V222" s="83">
        <v>14</v>
      </c>
      <c r="W222" s="438" t="s">
        <v>88</v>
      </c>
      <c r="X222" s="439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</row>
    <row r="223" spans="1:44">
      <c r="A223" s="547"/>
      <c r="B223" s="541"/>
      <c r="C223" s="560"/>
      <c r="D223" s="569"/>
      <c r="E223" s="569"/>
      <c r="F223" s="584"/>
      <c r="G223" s="390" t="s">
        <v>212</v>
      </c>
      <c r="H223" s="84" t="s">
        <v>35</v>
      </c>
      <c r="I223" s="12" t="s">
        <v>36</v>
      </c>
      <c r="J223" s="41" t="s">
        <v>130</v>
      </c>
      <c r="K223" s="42">
        <f t="shared" ref="K223" si="156">L223+O223</f>
        <v>1</v>
      </c>
      <c r="L223" s="123">
        <f t="shared" ref="L223" si="157">(M223+N223)*2*V223/28</f>
        <v>0</v>
      </c>
      <c r="M223" s="12"/>
      <c r="N223" s="41"/>
      <c r="O223" s="43">
        <f t="shared" ref="O223" si="158">(P223+Q223)*1*V223/28</f>
        <v>1</v>
      </c>
      <c r="P223" s="12">
        <v>2</v>
      </c>
      <c r="Q223" s="44"/>
      <c r="R223" s="84"/>
      <c r="S223" s="12"/>
      <c r="T223" s="41"/>
      <c r="U223" s="164"/>
      <c r="V223" s="83">
        <v>14</v>
      </c>
      <c r="W223" s="441" t="s">
        <v>88</v>
      </c>
      <c r="X223" s="208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</row>
    <row r="224" spans="1:44">
      <c r="A224" s="547"/>
      <c r="B224" s="541"/>
      <c r="C224" s="560"/>
      <c r="D224" s="569"/>
      <c r="E224" s="569"/>
      <c r="F224" s="584"/>
      <c r="G224" s="390" t="s">
        <v>94</v>
      </c>
      <c r="H224" s="84" t="s">
        <v>48</v>
      </c>
      <c r="I224" s="12" t="s">
        <v>36</v>
      </c>
      <c r="J224" s="41" t="s">
        <v>146</v>
      </c>
      <c r="K224" s="42">
        <f>L224+O224</f>
        <v>2</v>
      </c>
      <c r="L224" s="123">
        <f>(M224+N224)*2*V224/28</f>
        <v>0</v>
      </c>
      <c r="M224" s="12"/>
      <c r="N224" s="41"/>
      <c r="O224" s="43">
        <f>(P224+Q224)*1*V224/28</f>
        <v>2</v>
      </c>
      <c r="P224" s="12"/>
      <c r="Q224" s="44">
        <v>4</v>
      </c>
      <c r="R224" s="84"/>
      <c r="S224" s="12"/>
      <c r="T224" s="41"/>
      <c r="U224" s="164"/>
      <c r="V224" s="83">
        <v>14</v>
      </c>
      <c r="W224" s="436" t="s">
        <v>88</v>
      </c>
      <c r="X224" s="208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</row>
    <row r="225" spans="1:44">
      <c r="A225" s="547"/>
      <c r="B225" s="541"/>
      <c r="C225" s="560"/>
      <c r="D225" s="569"/>
      <c r="E225" s="569"/>
      <c r="F225" s="584"/>
      <c r="G225" s="390" t="s">
        <v>187</v>
      </c>
      <c r="H225" s="84" t="s">
        <v>35</v>
      </c>
      <c r="I225" s="12" t="s">
        <v>36</v>
      </c>
      <c r="J225" s="41" t="s">
        <v>39</v>
      </c>
      <c r="K225" s="42">
        <f t="shared" ref="K225:K229" si="159">L225+O225</f>
        <v>1</v>
      </c>
      <c r="L225" s="123">
        <f t="shared" ref="L225:L226" si="160">(M225+N225)*2*V225/28</f>
        <v>0</v>
      </c>
      <c r="M225" s="12"/>
      <c r="N225" s="41"/>
      <c r="O225" s="43">
        <f t="shared" ref="O225:O227" si="161">(P225+Q225)*1*V225/28</f>
        <v>1</v>
      </c>
      <c r="P225" s="12">
        <v>2</v>
      </c>
      <c r="Q225" s="44"/>
      <c r="R225" s="84"/>
      <c r="S225" s="12"/>
      <c r="T225" s="41"/>
      <c r="U225" s="164"/>
      <c r="V225" s="83">
        <v>14</v>
      </c>
      <c r="W225" s="436" t="s">
        <v>88</v>
      </c>
      <c r="X225" s="208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</row>
    <row r="226" spans="1:44">
      <c r="A226" s="547"/>
      <c r="B226" s="541"/>
      <c r="C226" s="560"/>
      <c r="D226" s="569"/>
      <c r="E226" s="569"/>
      <c r="F226" s="584"/>
      <c r="G226" s="390" t="s">
        <v>188</v>
      </c>
      <c r="H226" s="84" t="s">
        <v>35</v>
      </c>
      <c r="I226" s="12" t="s">
        <v>36</v>
      </c>
      <c r="J226" s="41" t="s">
        <v>37</v>
      </c>
      <c r="K226" s="42">
        <f t="shared" si="159"/>
        <v>2</v>
      </c>
      <c r="L226" s="123">
        <f t="shared" si="160"/>
        <v>2</v>
      </c>
      <c r="M226" s="12"/>
      <c r="N226" s="41">
        <v>2</v>
      </c>
      <c r="O226" s="43">
        <f t="shared" si="161"/>
        <v>0</v>
      </c>
      <c r="P226" s="12"/>
      <c r="Q226" s="44"/>
      <c r="R226" s="84"/>
      <c r="S226" s="12"/>
      <c r="T226" s="41"/>
      <c r="U226" s="164"/>
      <c r="V226" s="83">
        <v>14</v>
      </c>
      <c r="W226" s="436" t="s">
        <v>211</v>
      </c>
      <c r="X226" s="205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</row>
    <row r="227" spans="1:44">
      <c r="A227" s="547"/>
      <c r="B227" s="541"/>
      <c r="C227" s="560"/>
      <c r="D227" s="569"/>
      <c r="E227" s="569"/>
      <c r="F227" s="584"/>
      <c r="G227" s="390" t="s">
        <v>188</v>
      </c>
      <c r="H227" s="84" t="s">
        <v>35</v>
      </c>
      <c r="I227" s="12" t="s">
        <v>36</v>
      </c>
      <c r="J227" s="41" t="s">
        <v>39</v>
      </c>
      <c r="K227" s="42">
        <f t="shared" si="159"/>
        <v>1</v>
      </c>
      <c r="L227" s="123">
        <f>(M227+N227)*2*V227/28</f>
        <v>0</v>
      </c>
      <c r="M227" s="12"/>
      <c r="N227" s="41"/>
      <c r="O227" s="43">
        <f t="shared" si="161"/>
        <v>1</v>
      </c>
      <c r="P227" s="12"/>
      <c r="Q227" s="44">
        <v>2</v>
      </c>
      <c r="R227" s="84"/>
      <c r="S227" s="12"/>
      <c r="T227" s="41"/>
      <c r="U227" s="164"/>
      <c r="V227" s="83">
        <v>14</v>
      </c>
      <c r="W227" s="441" t="s">
        <v>211</v>
      </c>
      <c r="X227" s="205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</row>
    <row r="228" spans="1:44" s="1" customFormat="1">
      <c r="A228" s="547"/>
      <c r="B228" s="541"/>
      <c r="C228" s="560"/>
      <c r="D228" s="569"/>
      <c r="E228" s="569"/>
      <c r="F228" s="584"/>
      <c r="G228" s="391" t="s">
        <v>140</v>
      </c>
      <c r="H228" s="86" t="s">
        <v>48</v>
      </c>
      <c r="I228" s="14" t="s">
        <v>36</v>
      </c>
      <c r="J228" s="128" t="s">
        <v>46</v>
      </c>
      <c r="K228" s="59">
        <f t="shared" si="159"/>
        <v>0.5</v>
      </c>
      <c r="L228" s="123">
        <f t="shared" ref="L228:L229" si="162">(M228+N228)*2*V228/28</f>
        <v>0</v>
      </c>
      <c r="M228" s="150"/>
      <c r="N228" s="47"/>
      <c r="O228" s="43">
        <f t="shared" ref="O228:O229" si="163">(P228+Q228)*1*V228/28</f>
        <v>0.5</v>
      </c>
      <c r="P228" s="14"/>
      <c r="Q228" s="60">
        <v>1</v>
      </c>
      <c r="R228" s="86"/>
      <c r="S228" s="14"/>
      <c r="T228" s="47"/>
      <c r="U228" s="329"/>
      <c r="V228" s="83">
        <v>14</v>
      </c>
      <c r="W228" s="436" t="s">
        <v>135</v>
      </c>
      <c r="X228" s="208"/>
      <c r="Y228" s="218"/>
      <c r="Z228" s="218"/>
      <c r="AA228" s="218"/>
      <c r="AB228" s="218"/>
      <c r="AC228" s="218"/>
      <c r="AD228" s="218"/>
      <c r="AE228" s="218"/>
      <c r="AF228" s="218"/>
      <c r="AG228" s="218"/>
      <c r="AH228" s="218"/>
      <c r="AI228" s="218"/>
      <c r="AJ228" s="218"/>
      <c r="AK228" s="218"/>
      <c r="AL228" s="218"/>
      <c r="AM228" s="218"/>
      <c r="AN228" s="218"/>
      <c r="AO228" s="218"/>
      <c r="AP228" s="218"/>
      <c r="AQ228" s="218"/>
      <c r="AR228" s="218"/>
    </row>
    <row r="229" spans="1:44" s="1" customFormat="1" ht="15.75" thickBot="1">
      <c r="A229" s="547"/>
      <c r="B229" s="541"/>
      <c r="C229" s="560"/>
      <c r="D229" s="569"/>
      <c r="E229" s="569"/>
      <c r="F229" s="584"/>
      <c r="G229" s="405" t="s">
        <v>210</v>
      </c>
      <c r="H229" s="328" t="s">
        <v>35</v>
      </c>
      <c r="I229" s="88" t="s">
        <v>36</v>
      </c>
      <c r="J229" s="356" t="s">
        <v>42</v>
      </c>
      <c r="K229" s="155">
        <f t="shared" si="159"/>
        <v>2</v>
      </c>
      <c r="L229" s="363">
        <f t="shared" si="162"/>
        <v>0</v>
      </c>
      <c r="M229" s="88"/>
      <c r="N229" s="159"/>
      <c r="O229" s="49">
        <f t="shared" si="163"/>
        <v>2</v>
      </c>
      <c r="P229" s="88">
        <f>SUM(2*2)</f>
        <v>4</v>
      </c>
      <c r="Q229" s="89"/>
      <c r="R229" s="87"/>
      <c r="S229" s="88"/>
      <c r="T229" s="159"/>
      <c r="U229" s="443"/>
      <c r="V229" s="167">
        <v>14</v>
      </c>
      <c r="W229" s="435" t="s">
        <v>135</v>
      </c>
      <c r="X229" s="208"/>
      <c r="Y229" s="218"/>
      <c r="Z229" s="218"/>
      <c r="AA229" s="218"/>
      <c r="AB229" s="218"/>
      <c r="AC229" s="218"/>
      <c r="AD229" s="218"/>
      <c r="AE229" s="218"/>
      <c r="AF229" s="218"/>
      <c r="AG229" s="218"/>
      <c r="AH229" s="218"/>
      <c r="AI229" s="218"/>
      <c r="AJ229" s="218"/>
      <c r="AK229" s="218"/>
      <c r="AL229" s="218"/>
      <c r="AM229" s="218"/>
      <c r="AN229" s="218"/>
      <c r="AO229" s="218"/>
      <c r="AP229" s="218"/>
      <c r="AQ229" s="218"/>
      <c r="AR229" s="218"/>
    </row>
    <row r="230" spans="1:44">
      <c r="A230" s="548">
        <v>27</v>
      </c>
      <c r="B230" s="542" t="s">
        <v>30</v>
      </c>
      <c r="C230" s="561"/>
      <c r="D230" s="561" t="s">
        <v>30</v>
      </c>
      <c r="E230" s="561"/>
      <c r="F230" s="585" t="s">
        <v>120</v>
      </c>
      <c r="G230" s="415"/>
      <c r="H230" s="378"/>
      <c r="I230" s="178"/>
      <c r="J230" s="357">
        <v>16</v>
      </c>
      <c r="K230" s="192">
        <f>SUM(K232:K238)</f>
        <v>12</v>
      </c>
      <c r="L230" s="351">
        <f>SUM(L232:L238)</f>
        <v>1</v>
      </c>
      <c r="M230" s="194">
        <f>SUM(M232:M238)</f>
        <v>0</v>
      </c>
      <c r="N230" s="345">
        <f>SUM(N232:N238)</f>
        <v>1</v>
      </c>
      <c r="O230" s="193">
        <f>SUM(O232:O238)</f>
        <v>11</v>
      </c>
      <c r="P230" s="194">
        <f>SUM(P232:P238)</f>
        <v>0</v>
      </c>
      <c r="Q230" s="195">
        <f>SUM(Q232:Q238)</f>
        <v>22</v>
      </c>
      <c r="R230" s="351">
        <f t="shared" ref="R230:R231" si="164">J230-K230</f>
        <v>4</v>
      </c>
      <c r="S230" s="194">
        <f>S231/28</f>
        <v>0</v>
      </c>
      <c r="T230" s="319"/>
      <c r="U230" s="162"/>
      <c r="V230" s="327"/>
      <c r="W230" s="435"/>
      <c r="X230" s="205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</row>
    <row r="231" spans="1:44">
      <c r="A231" s="549"/>
      <c r="B231" s="543"/>
      <c r="C231" s="562"/>
      <c r="D231" s="562"/>
      <c r="E231" s="562"/>
      <c r="F231" s="586"/>
      <c r="G231" s="416"/>
      <c r="H231" s="379"/>
      <c r="I231" s="179"/>
      <c r="J231" s="346">
        <v>448</v>
      </c>
      <c r="K231" s="154">
        <f>K230*28</f>
        <v>336</v>
      </c>
      <c r="L231" s="352"/>
      <c r="M231" s="198"/>
      <c r="N231" s="346"/>
      <c r="O231" s="197"/>
      <c r="P231" s="198"/>
      <c r="Q231" s="196"/>
      <c r="R231" s="352">
        <f t="shared" si="164"/>
        <v>112</v>
      </c>
      <c r="S231" s="198">
        <f>SUM(S232:S238)</f>
        <v>0</v>
      </c>
      <c r="T231" s="320"/>
      <c r="U231" s="164"/>
      <c r="V231" s="167"/>
      <c r="W231" s="435"/>
      <c r="X231" s="205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</row>
    <row r="232" spans="1:44" s="273" customFormat="1">
      <c r="A232" s="549"/>
      <c r="B232" s="543"/>
      <c r="C232" s="562"/>
      <c r="D232" s="562"/>
      <c r="E232" s="562"/>
      <c r="F232" s="586"/>
      <c r="G232" s="390" t="s">
        <v>202</v>
      </c>
      <c r="H232" s="84" t="s">
        <v>75</v>
      </c>
      <c r="I232" s="12" t="s">
        <v>36</v>
      </c>
      <c r="J232" s="41" t="s">
        <v>53</v>
      </c>
      <c r="K232" s="42">
        <f t="shared" ref="K232" si="165">L232+O232</f>
        <v>1</v>
      </c>
      <c r="L232" s="123">
        <f>(M232+N232)*2*V232/28</f>
        <v>1</v>
      </c>
      <c r="M232" s="12"/>
      <c r="N232" s="41">
        <v>1</v>
      </c>
      <c r="O232" s="43">
        <f>(P232+Q232)*1*V232/28</f>
        <v>0</v>
      </c>
      <c r="P232" s="12"/>
      <c r="Q232" s="44"/>
      <c r="R232" s="84"/>
      <c r="S232" s="12"/>
      <c r="T232" s="41"/>
      <c r="U232" s="164"/>
      <c r="V232" s="83">
        <v>14</v>
      </c>
      <c r="W232" s="94" t="s">
        <v>203</v>
      </c>
      <c r="X232" s="615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</row>
    <row r="233" spans="1:44">
      <c r="A233" s="549"/>
      <c r="B233" s="543"/>
      <c r="C233" s="562"/>
      <c r="D233" s="562"/>
      <c r="E233" s="562"/>
      <c r="F233" s="586"/>
      <c r="G233" s="391" t="s">
        <v>202</v>
      </c>
      <c r="H233" s="86" t="s">
        <v>35</v>
      </c>
      <c r="I233" s="14" t="s">
        <v>36</v>
      </c>
      <c r="J233" s="128" t="s">
        <v>42</v>
      </c>
      <c r="K233" s="59">
        <f t="shared" ref="K233:K234" si="166">L233+O233</f>
        <v>1</v>
      </c>
      <c r="L233" s="360">
        <f t="shared" ref="L233:L234" si="167">(M233+N233)*2*V233/28</f>
        <v>0</v>
      </c>
      <c r="M233" s="14"/>
      <c r="N233" s="47"/>
      <c r="O233" s="241">
        <f t="shared" ref="O233:O234" si="168">(P233+Q233)*1*V233/28</f>
        <v>1</v>
      </c>
      <c r="P233" s="14"/>
      <c r="Q233" s="60">
        <v>2</v>
      </c>
      <c r="R233" s="86"/>
      <c r="S233" s="14"/>
      <c r="T233" s="47"/>
      <c r="U233" s="164"/>
      <c r="V233" s="165">
        <v>14</v>
      </c>
      <c r="W233" s="94" t="s">
        <v>203</v>
      </c>
      <c r="X233" s="71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</row>
    <row r="234" spans="1:44">
      <c r="A234" s="549"/>
      <c r="B234" s="543"/>
      <c r="C234" s="562"/>
      <c r="D234" s="562"/>
      <c r="E234" s="562"/>
      <c r="F234" s="586"/>
      <c r="G234" s="405" t="s">
        <v>202</v>
      </c>
      <c r="H234" s="87" t="s">
        <v>48</v>
      </c>
      <c r="I234" s="88" t="s">
        <v>36</v>
      </c>
      <c r="J234" s="356" t="s">
        <v>42</v>
      </c>
      <c r="K234" s="155">
        <f t="shared" si="166"/>
        <v>1</v>
      </c>
      <c r="L234" s="363">
        <f t="shared" si="167"/>
        <v>0</v>
      </c>
      <c r="M234" s="88"/>
      <c r="N234" s="159"/>
      <c r="O234" s="49">
        <f t="shared" si="168"/>
        <v>1</v>
      </c>
      <c r="P234" s="88"/>
      <c r="Q234" s="89">
        <v>2</v>
      </c>
      <c r="R234" s="87"/>
      <c r="S234" s="88"/>
      <c r="T234" s="159"/>
      <c r="U234" s="164"/>
      <c r="V234" s="167">
        <v>14</v>
      </c>
      <c r="W234" s="94" t="s">
        <v>203</v>
      </c>
      <c r="X234" s="71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</row>
    <row r="235" spans="1:44">
      <c r="A235" s="549"/>
      <c r="B235" s="543"/>
      <c r="C235" s="562"/>
      <c r="D235" s="562"/>
      <c r="E235" s="562"/>
      <c r="F235" s="586"/>
      <c r="G235" s="405" t="s">
        <v>241</v>
      </c>
      <c r="H235" s="87" t="s">
        <v>35</v>
      </c>
      <c r="I235" s="88" t="s">
        <v>36</v>
      </c>
      <c r="J235" s="356" t="s">
        <v>42</v>
      </c>
      <c r="K235" s="155">
        <f t="shared" ref="K235:K238" si="169">L235+O235</f>
        <v>2</v>
      </c>
      <c r="L235" s="363">
        <f t="shared" ref="L235:L237" si="170">(M235+N235)*2*V235/28</f>
        <v>0</v>
      </c>
      <c r="M235" s="88"/>
      <c r="N235" s="159"/>
      <c r="O235" s="49">
        <f t="shared" ref="O235:O238" si="171">(P235+Q235)*1*V235/28</f>
        <v>2</v>
      </c>
      <c r="P235" s="88"/>
      <c r="Q235" s="89">
        <f>SUM(2*2)</f>
        <v>4</v>
      </c>
      <c r="R235" s="350"/>
      <c r="S235" s="88"/>
      <c r="T235" s="159"/>
      <c r="U235" s="164"/>
      <c r="V235" s="167">
        <v>14</v>
      </c>
      <c r="W235" s="216" t="s">
        <v>174</v>
      </c>
      <c r="X235" s="95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</row>
    <row r="236" spans="1:44">
      <c r="A236" s="549"/>
      <c r="B236" s="543"/>
      <c r="C236" s="562"/>
      <c r="D236" s="562"/>
      <c r="E236" s="562"/>
      <c r="F236" s="586"/>
      <c r="G236" s="405" t="s">
        <v>177</v>
      </c>
      <c r="H236" s="87" t="s">
        <v>35</v>
      </c>
      <c r="I236" s="88" t="s">
        <v>36</v>
      </c>
      <c r="J236" s="356" t="s">
        <v>42</v>
      </c>
      <c r="K236" s="155">
        <f t="shared" si="169"/>
        <v>2</v>
      </c>
      <c r="L236" s="363">
        <f t="shared" si="170"/>
        <v>0</v>
      </c>
      <c r="M236" s="88"/>
      <c r="N236" s="159"/>
      <c r="O236" s="49">
        <f t="shared" si="171"/>
        <v>2</v>
      </c>
      <c r="P236" s="88"/>
      <c r="Q236" s="89">
        <f>SUM(2*2)</f>
        <v>4</v>
      </c>
      <c r="R236" s="87"/>
      <c r="S236" s="88"/>
      <c r="T236" s="159"/>
      <c r="U236" s="329"/>
      <c r="V236" s="167">
        <v>14</v>
      </c>
      <c r="W236" s="216" t="s">
        <v>174</v>
      </c>
      <c r="X236" s="94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</row>
    <row r="237" spans="1:44">
      <c r="A237" s="549"/>
      <c r="B237" s="543"/>
      <c r="C237" s="562"/>
      <c r="D237" s="562"/>
      <c r="E237" s="562"/>
      <c r="F237" s="586"/>
      <c r="G237" s="405" t="s">
        <v>259</v>
      </c>
      <c r="H237" s="87" t="s">
        <v>48</v>
      </c>
      <c r="I237" s="88" t="s">
        <v>36</v>
      </c>
      <c r="J237" s="159" t="s">
        <v>160</v>
      </c>
      <c r="K237" s="155">
        <f t="shared" si="169"/>
        <v>3</v>
      </c>
      <c r="L237" s="363">
        <f t="shared" si="170"/>
        <v>0</v>
      </c>
      <c r="M237" s="88"/>
      <c r="N237" s="159"/>
      <c r="O237" s="49">
        <f t="shared" si="171"/>
        <v>3</v>
      </c>
      <c r="P237" s="88"/>
      <c r="Q237" s="89">
        <v>6</v>
      </c>
      <c r="R237" s="87"/>
      <c r="S237" s="88"/>
      <c r="T237" s="159"/>
      <c r="U237" s="164"/>
      <c r="V237" s="167">
        <v>14</v>
      </c>
      <c r="W237" s="94" t="s">
        <v>231</v>
      </c>
      <c r="X237" s="94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</row>
    <row r="238" spans="1:44" ht="15.75" thickBot="1">
      <c r="A238" s="549"/>
      <c r="B238" s="543"/>
      <c r="C238" s="562"/>
      <c r="D238" s="562"/>
      <c r="E238" s="562"/>
      <c r="F238" s="586"/>
      <c r="G238" s="413" t="s">
        <v>230</v>
      </c>
      <c r="H238" s="328" t="s">
        <v>48</v>
      </c>
      <c r="I238" s="15" t="s">
        <v>36</v>
      </c>
      <c r="J238" s="48" t="s">
        <v>39</v>
      </c>
      <c r="K238" s="122">
        <f t="shared" si="169"/>
        <v>2</v>
      </c>
      <c r="L238" s="366">
        <f t="shared" ref="L238" si="172">IF(I238="m",(M238+N238)*2.5*V238/28,(M238+N238)*2*V238/28)</f>
        <v>0</v>
      </c>
      <c r="M238" s="15"/>
      <c r="N238" s="48"/>
      <c r="O238" s="355">
        <f t="shared" si="171"/>
        <v>2</v>
      </c>
      <c r="P238" s="15"/>
      <c r="Q238" s="50">
        <v>4</v>
      </c>
      <c r="R238" s="328"/>
      <c r="S238" s="15"/>
      <c r="T238" s="48"/>
      <c r="U238" s="333"/>
      <c r="V238" s="442">
        <v>14</v>
      </c>
      <c r="W238" s="94" t="s">
        <v>231</v>
      </c>
      <c r="X238" s="94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</row>
    <row r="239" spans="1:44">
      <c r="A239" s="486">
        <v>28</v>
      </c>
      <c r="B239" s="542" t="s">
        <v>30</v>
      </c>
      <c r="C239" s="561"/>
      <c r="D239" s="561" t="s">
        <v>30</v>
      </c>
      <c r="E239" s="561"/>
      <c r="F239" s="585" t="s">
        <v>120</v>
      </c>
      <c r="G239" s="392"/>
      <c r="H239" s="372"/>
      <c r="I239" s="10"/>
      <c r="J239" s="31">
        <v>16</v>
      </c>
      <c r="K239" s="32">
        <f>SUM(K241:K251)</f>
        <v>12</v>
      </c>
      <c r="L239" s="72">
        <f>SUM(L241:L251)</f>
        <v>4</v>
      </c>
      <c r="M239" s="34">
        <f>SUM(M241:M251)</f>
        <v>2</v>
      </c>
      <c r="N239" s="153">
        <f>SUM(N241:N251)</f>
        <v>2</v>
      </c>
      <c r="O239" s="33">
        <f>SUM(O241:O251)</f>
        <v>8</v>
      </c>
      <c r="P239" s="34">
        <f>SUM(P241:P251)</f>
        <v>9</v>
      </c>
      <c r="Q239" s="35">
        <f>SUM(Q241:Q251)</f>
        <v>7</v>
      </c>
      <c r="R239" s="72">
        <f t="shared" ref="R239:R240" si="173">J239-K239</f>
        <v>4</v>
      </c>
      <c r="S239" s="34">
        <f>S240/28</f>
        <v>0</v>
      </c>
      <c r="T239" s="322"/>
      <c r="U239" s="164"/>
      <c r="V239" s="163">
        <v>14</v>
      </c>
      <c r="W239" s="94"/>
      <c r="X239" s="95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</row>
    <row r="240" spans="1:44">
      <c r="A240" s="523"/>
      <c r="B240" s="543"/>
      <c r="C240" s="562"/>
      <c r="D240" s="562"/>
      <c r="E240" s="562"/>
      <c r="F240" s="586"/>
      <c r="G240" s="389"/>
      <c r="H240" s="373"/>
      <c r="I240" s="11"/>
      <c r="J240" s="36">
        <v>448</v>
      </c>
      <c r="K240" s="37">
        <f>K239*28</f>
        <v>336</v>
      </c>
      <c r="L240" s="75"/>
      <c r="M240" s="39"/>
      <c r="N240" s="36"/>
      <c r="O240" s="38"/>
      <c r="P240" s="39"/>
      <c r="Q240" s="40"/>
      <c r="R240" s="75">
        <f t="shared" si="173"/>
        <v>112</v>
      </c>
      <c r="S240" s="39">
        <f>SUM(S241:S251)</f>
        <v>0</v>
      </c>
      <c r="T240" s="305"/>
      <c r="U240" s="164"/>
      <c r="V240" s="83">
        <v>14</v>
      </c>
      <c r="W240" s="94"/>
      <c r="X240" s="95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</row>
    <row r="241" spans="1:44">
      <c r="A241" s="523"/>
      <c r="B241" s="543"/>
      <c r="C241" s="562"/>
      <c r="D241" s="562"/>
      <c r="E241" s="562"/>
      <c r="F241" s="586"/>
      <c r="G241" s="405" t="s">
        <v>147</v>
      </c>
      <c r="H241" s="87" t="s">
        <v>35</v>
      </c>
      <c r="I241" s="88" t="s">
        <v>36</v>
      </c>
      <c r="J241" s="159" t="s">
        <v>130</v>
      </c>
      <c r="K241" s="155">
        <f t="shared" ref="K241:K242" si="174">L241+O241</f>
        <v>0.5</v>
      </c>
      <c r="L241" s="123">
        <f t="shared" ref="L241:L242" si="175">(M241+N241)*2*V241/28</f>
        <v>0</v>
      </c>
      <c r="M241" s="88"/>
      <c r="N241" s="159"/>
      <c r="O241" s="43">
        <f t="shared" ref="O241:O242" si="176">(P241+Q241)*1*V241/28</f>
        <v>0.5</v>
      </c>
      <c r="P241" s="88"/>
      <c r="Q241" s="89">
        <v>1</v>
      </c>
      <c r="R241" s="87"/>
      <c r="S241" s="88"/>
      <c r="T241" s="159"/>
      <c r="U241" s="164"/>
      <c r="V241" s="167">
        <v>14</v>
      </c>
      <c r="W241" s="246" t="s">
        <v>143</v>
      </c>
      <c r="X241" s="202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</row>
    <row r="242" spans="1:44">
      <c r="A242" s="523"/>
      <c r="B242" s="543"/>
      <c r="C242" s="562"/>
      <c r="D242" s="562"/>
      <c r="E242" s="562"/>
      <c r="F242" s="586"/>
      <c r="G242" s="390" t="s">
        <v>131</v>
      </c>
      <c r="H242" s="84" t="s">
        <v>35</v>
      </c>
      <c r="I242" s="12" t="s">
        <v>36</v>
      </c>
      <c r="J242" s="41" t="s">
        <v>130</v>
      </c>
      <c r="K242" s="42">
        <f t="shared" si="174"/>
        <v>0.5</v>
      </c>
      <c r="L242" s="123">
        <f t="shared" si="175"/>
        <v>0</v>
      </c>
      <c r="M242" s="12"/>
      <c r="N242" s="41"/>
      <c r="O242" s="43">
        <f t="shared" si="176"/>
        <v>0.5</v>
      </c>
      <c r="P242" s="12"/>
      <c r="Q242" s="44">
        <v>1</v>
      </c>
      <c r="R242" s="84"/>
      <c r="S242" s="12"/>
      <c r="T242" s="41"/>
      <c r="U242" s="303"/>
      <c r="V242" s="83">
        <v>14</v>
      </c>
      <c r="W242" s="70" t="s">
        <v>257</v>
      </c>
      <c r="X242" s="202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</row>
    <row r="243" spans="1:44">
      <c r="A243" s="523"/>
      <c r="B243" s="543"/>
      <c r="C243" s="562"/>
      <c r="D243" s="562"/>
      <c r="E243" s="562"/>
      <c r="F243" s="586"/>
      <c r="G243" s="390" t="s">
        <v>242</v>
      </c>
      <c r="H243" s="84" t="s">
        <v>35</v>
      </c>
      <c r="I243" s="12" t="s">
        <v>36</v>
      </c>
      <c r="J243" s="41" t="s">
        <v>53</v>
      </c>
      <c r="K243" s="42">
        <f t="shared" ref="K243:K251" si="177">L243+O243</f>
        <v>2</v>
      </c>
      <c r="L243" s="123">
        <f t="shared" ref="L243:L251" si="178">(M243+N243)*2*V243/28</f>
        <v>2</v>
      </c>
      <c r="M243" s="12"/>
      <c r="N243" s="41">
        <v>2</v>
      </c>
      <c r="O243" s="43">
        <f t="shared" ref="O243:O244" si="179">(P243+Q243)*1*V243/28</f>
        <v>0</v>
      </c>
      <c r="P243" s="12"/>
      <c r="Q243" s="44"/>
      <c r="R243" s="84"/>
      <c r="S243" s="12"/>
      <c r="T243" s="41"/>
      <c r="U243" s="303"/>
      <c r="V243" s="83">
        <v>14</v>
      </c>
      <c r="W243" s="70" t="s">
        <v>200</v>
      </c>
      <c r="X243" s="202" t="s">
        <v>243</v>
      </c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</row>
    <row r="244" spans="1:44">
      <c r="A244" s="523"/>
      <c r="B244" s="543"/>
      <c r="C244" s="562"/>
      <c r="D244" s="562"/>
      <c r="E244" s="562"/>
      <c r="F244" s="586"/>
      <c r="G244" s="390" t="s">
        <v>242</v>
      </c>
      <c r="H244" s="84" t="s">
        <v>35</v>
      </c>
      <c r="I244" s="12" t="s">
        <v>36</v>
      </c>
      <c r="J244" s="41" t="s">
        <v>42</v>
      </c>
      <c r="K244" s="42">
        <f t="shared" ref="K244:K245" si="180">L244+O244</f>
        <v>2</v>
      </c>
      <c r="L244" s="123">
        <f t="shared" ref="L244" si="181">(M244+N244)*2*V244/28</f>
        <v>0</v>
      </c>
      <c r="M244" s="12"/>
      <c r="N244" s="41"/>
      <c r="O244" s="43">
        <f t="shared" si="179"/>
        <v>2</v>
      </c>
      <c r="P244" s="12"/>
      <c r="Q244" s="44">
        <v>4</v>
      </c>
      <c r="R244" s="84"/>
      <c r="S244" s="12"/>
      <c r="T244" s="41"/>
      <c r="U244" s="303"/>
      <c r="V244" s="83">
        <v>14</v>
      </c>
      <c r="W244" s="70" t="s">
        <v>243</v>
      </c>
      <c r="X244" s="202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</row>
    <row r="245" spans="1:44" s="273" customFormat="1">
      <c r="A245" s="523"/>
      <c r="B245" s="543"/>
      <c r="C245" s="562"/>
      <c r="D245" s="562"/>
      <c r="E245" s="562"/>
      <c r="F245" s="586"/>
      <c r="G245" s="406" t="s">
        <v>138</v>
      </c>
      <c r="H245" s="380" t="s">
        <v>35</v>
      </c>
      <c r="I245" s="129" t="s">
        <v>36</v>
      </c>
      <c r="J245" s="130" t="s">
        <v>42</v>
      </c>
      <c r="K245" s="131">
        <f t="shared" si="180"/>
        <v>1</v>
      </c>
      <c r="L245" s="123">
        <f>(M245+N245)*2*V245/28</f>
        <v>0</v>
      </c>
      <c r="M245" s="129"/>
      <c r="N245" s="151"/>
      <c r="O245" s="43">
        <f>(P245+Q245)*1*V245/28</f>
        <v>1</v>
      </c>
      <c r="P245" s="129">
        <f>SUM(1*2)</f>
        <v>2</v>
      </c>
      <c r="Q245" s="132"/>
      <c r="R245" s="285"/>
      <c r="S245" s="247"/>
      <c r="T245" s="321"/>
      <c r="U245" s="303"/>
      <c r="V245" s="83">
        <v>14</v>
      </c>
      <c r="W245" s="94" t="s">
        <v>135</v>
      </c>
      <c r="X245" s="202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</row>
    <row r="246" spans="1:44">
      <c r="A246" s="523"/>
      <c r="B246" s="543"/>
      <c r="C246" s="562"/>
      <c r="D246" s="562"/>
      <c r="E246" s="562"/>
      <c r="F246" s="586"/>
      <c r="G246" s="390" t="s">
        <v>142</v>
      </c>
      <c r="H246" s="84" t="s">
        <v>35</v>
      </c>
      <c r="I246" s="12" t="s">
        <v>36</v>
      </c>
      <c r="J246" s="45" t="s">
        <v>44</v>
      </c>
      <c r="K246" s="42">
        <f t="shared" si="177"/>
        <v>0.5</v>
      </c>
      <c r="L246" s="123">
        <f t="shared" si="178"/>
        <v>0</v>
      </c>
      <c r="M246" s="12"/>
      <c r="N246" s="41"/>
      <c r="O246" s="43">
        <f t="shared" ref="O246:O251" si="182">(P246+Q246)*1*V246/28</f>
        <v>0.5</v>
      </c>
      <c r="P246" s="12">
        <v>1</v>
      </c>
      <c r="Q246" s="44"/>
      <c r="R246" s="84"/>
      <c r="S246" s="41"/>
      <c r="T246" s="41"/>
      <c r="U246" s="164"/>
      <c r="V246" s="83">
        <v>14</v>
      </c>
      <c r="W246" s="94" t="s">
        <v>135</v>
      </c>
      <c r="X246" s="95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</row>
    <row r="247" spans="1:44">
      <c r="A247" s="523"/>
      <c r="B247" s="543"/>
      <c r="C247" s="562"/>
      <c r="D247" s="562"/>
      <c r="E247" s="562"/>
      <c r="F247" s="586"/>
      <c r="G247" s="390" t="s">
        <v>83</v>
      </c>
      <c r="H247" s="84" t="s">
        <v>48</v>
      </c>
      <c r="I247" s="12" t="s">
        <v>36</v>
      </c>
      <c r="J247" s="45" t="s">
        <v>42</v>
      </c>
      <c r="K247" s="232">
        <f t="shared" si="177"/>
        <v>2</v>
      </c>
      <c r="L247" s="361">
        <f t="shared" si="178"/>
        <v>0</v>
      </c>
      <c r="M247" s="12"/>
      <c r="N247" s="41"/>
      <c r="O247" s="43">
        <f t="shared" si="182"/>
        <v>2</v>
      </c>
      <c r="P247" s="12">
        <v>4</v>
      </c>
      <c r="Q247" s="44"/>
      <c r="R247" s="98"/>
      <c r="S247" s="99"/>
      <c r="T247" s="41"/>
      <c r="U247" s="164"/>
      <c r="V247" s="83">
        <v>14</v>
      </c>
      <c r="W247" s="70" t="s">
        <v>113</v>
      </c>
      <c r="X247" s="95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</row>
    <row r="248" spans="1:44">
      <c r="A248" s="523"/>
      <c r="B248" s="543"/>
      <c r="C248" s="562"/>
      <c r="D248" s="562"/>
      <c r="E248" s="562"/>
      <c r="F248" s="586"/>
      <c r="G248" s="417" t="s">
        <v>49</v>
      </c>
      <c r="H248" s="262" t="s">
        <v>35</v>
      </c>
      <c r="I248" s="133" t="s">
        <v>36</v>
      </c>
      <c r="J248" s="259" t="s">
        <v>44</v>
      </c>
      <c r="K248" s="249">
        <f t="shared" si="177"/>
        <v>0.5</v>
      </c>
      <c r="L248" s="367">
        <f t="shared" si="178"/>
        <v>0</v>
      </c>
      <c r="M248" s="133"/>
      <c r="N248" s="259"/>
      <c r="O248" s="260">
        <f t="shared" si="182"/>
        <v>0.5</v>
      </c>
      <c r="P248" s="133">
        <v>1</v>
      </c>
      <c r="Q248" s="261"/>
      <c r="R248" s="262"/>
      <c r="S248" s="133"/>
      <c r="T248" s="259"/>
      <c r="U248" s="164"/>
      <c r="V248" s="83">
        <v>14</v>
      </c>
      <c r="W248" s="94" t="s">
        <v>222</v>
      </c>
      <c r="X248" s="95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</row>
    <row r="249" spans="1:44">
      <c r="A249" s="523"/>
      <c r="B249" s="543"/>
      <c r="C249" s="562"/>
      <c r="D249" s="562"/>
      <c r="E249" s="562"/>
      <c r="F249" s="586"/>
      <c r="G249" s="390" t="s">
        <v>190</v>
      </c>
      <c r="H249" s="84" t="s">
        <v>35</v>
      </c>
      <c r="I249" s="12" t="s">
        <v>36</v>
      </c>
      <c r="J249" s="41" t="s">
        <v>44</v>
      </c>
      <c r="K249" s="42">
        <f t="shared" si="177"/>
        <v>0.5</v>
      </c>
      <c r="L249" s="123">
        <f t="shared" si="178"/>
        <v>0</v>
      </c>
      <c r="M249" s="12"/>
      <c r="N249" s="41"/>
      <c r="O249" s="43">
        <f t="shared" si="182"/>
        <v>0.5</v>
      </c>
      <c r="P249" s="12"/>
      <c r="Q249" s="44">
        <v>1</v>
      </c>
      <c r="R249" s="84"/>
      <c r="S249" s="12"/>
      <c r="T249" s="56"/>
      <c r="U249" s="164"/>
      <c r="V249" s="83">
        <v>14</v>
      </c>
      <c r="W249" s="94" t="s">
        <v>222</v>
      </c>
      <c r="X249" s="95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</row>
    <row r="250" spans="1:44">
      <c r="A250" s="523"/>
      <c r="B250" s="543"/>
      <c r="C250" s="562"/>
      <c r="D250" s="562"/>
      <c r="E250" s="562"/>
      <c r="F250" s="586"/>
      <c r="G250" s="390" t="s">
        <v>217</v>
      </c>
      <c r="H250" s="84" t="s">
        <v>35</v>
      </c>
      <c r="I250" s="12" t="s">
        <v>36</v>
      </c>
      <c r="J250" s="41" t="s">
        <v>65</v>
      </c>
      <c r="K250" s="42">
        <f t="shared" si="177"/>
        <v>2</v>
      </c>
      <c r="L250" s="123">
        <f t="shared" si="178"/>
        <v>2</v>
      </c>
      <c r="M250" s="12">
        <v>2</v>
      </c>
      <c r="N250" s="41"/>
      <c r="O250" s="43">
        <f t="shared" si="182"/>
        <v>0</v>
      </c>
      <c r="P250" s="12"/>
      <c r="Q250" s="44"/>
      <c r="R250" s="84"/>
      <c r="S250" s="12"/>
      <c r="T250" s="41"/>
      <c r="U250" s="164"/>
      <c r="V250" s="83">
        <v>14</v>
      </c>
      <c r="W250" s="94" t="s">
        <v>218</v>
      </c>
      <c r="X250" s="95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</row>
    <row r="251" spans="1:44" ht="15.75" thickBot="1">
      <c r="A251" s="524"/>
      <c r="B251" s="544"/>
      <c r="C251" s="565"/>
      <c r="D251" s="565"/>
      <c r="E251" s="565"/>
      <c r="F251" s="587"/>
      <c r="G251" s="387" t="s">
        <v>219</v>
      </c>
      <c r="H251" s="100" t="s">
        <v>35</v>
      </c>
      <c r="I251" s="16" t="s">
        <v>36</v>
      </c>
      <c r="J251" s="51" t="s">
        <v>130</v>
      </c>
      <c r="K251" s="52">
        <f t="shared" si="177"/>
        <v>0.5</v>
      </c>
      <c r="L251" s="123">
        <f t="shared" si="178"/>
        <v>0</v>
      </c>
      <c r="M251" s="16"/>
      <c r="N251" s="51"/>
      <c r="O251" s="43">
        <f t="shared" si="182"/>
        <v>0.5</v>
      </c>
      <c r="P251" s="16">
        <v>1</v>
      </c>
      <c r="Q251" s="54"/>
      <c r="R251" s="100"/>
      <c r="S251" s="16"/>
      <c r="T251" s="51"/>
      <c r="U251" s="168"/>
      <c r="V251" s="170">
        <v>14</v>
      </c>
      <c r="W251" s="94" t="s">
        <v>218</v>
      </c>
      <c r="X251" s="95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</row>
    <row r="252" spans="1:44">
      <c r="A252" s="486"/>
      <c r="B252" s="550" t="s">
        <v>254</v>
      </c>
      <c r="C252" s="559" t="s">
        <v>120</v>
      </c>
      <c r="D252" s="561" t="s">
        <v>30</v>
      </c>
      <c r="E252" s="559"/>
      <c r="F252" s="577"/>
      <c r="G252" s="392"/>
      <c r="H252" s="372"/>
      <c r="I252" s="10"/>
      <c r="J252" s="31">
        <v>16</v>
      </c>
      <c r="K252" s="32">
        <f>SUM(K254:K261)</f>
        <v>12.5</v>
      </c>
      <c r="L252" s="72">
        <f>SUM(L254:L261)</f>
        <v>6</v>
      </c>
      <c r="M252" s="34">
        <f>SUM(M254:M261)</f>
        <v>2</v>
      </c>
      <c r="N252" s="153">
        <f>SUM(N254:N261)</f>
        <v>4</v>
      </c>
      <c r="O252" s="33">
        <f>SUM(O254:O261)</f>
        <v>6.5</v>
      </c>
      <c r="P252" s="33">
        <f>SUM(P254:P261)</f>
        <v>3</v>
      </c>
      <c r="Q252" s="32">
        <f>SUM(Q254:Q261)</f>
        <v>10</v>
      </c>
      <c r="R252" s="72">
        <f t="shared" ref="R252:R253" si="183">J252-K252</f>
        <v>3.5</v>
      </c>
      <c r="S252" s="34">
        <f>S253/28</f>
        <v>0</v>
      </c>
      <c r="T252" s="304"/>
      <c r="U252" s="162"/>
      <c r="V252" s="83">
        <v>14</v>
      </c>
      <c r="W252" s="94"/>
      <c r="X252" s="95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</row>
    <row r="253" spans="1:44">
      <c r="A253" s="523"/>
      <c r="B253" s="551"/>
      <c r="C253" s="569"/>
      <c r="D253" s="562"/>
      <c r="E253" s="569"/>
      <c r="F253" s="578"/>
      <c r="G253" s="389"/>
      <c r="H253" s="373"/>
      <c r="I253" s="11"/>
      <c r="J253" s="36">
        <v>448</v>
      </c>
      <c r="K253" s="37">
        <f>K252*28</f>
        <v>350</v>
      </c>
      <c r="L253" s="75"/>
      <c r="M253" s="39"/>
      <c r="N253" s="36"/>
      <c r="O253" s="38"/>
      <c r="P253" s="39"/>
      <c r="Q253" s="40"/>
      <c r="R253" s="75">
        <f t="shared" si="183"/>
        <v>98</v>
      </c>
      <c r="S253" s="39">
        <f>SUM(S254:S261)</f>
        <v>0</v>
      </c>
      <c r="T253" s="305"/>
      <c r="U253" s="164"/>
      <c r="V253" s="83">
        <v>14</v>
      </c>
      <c r="W253" s="94"/>
      <c r="X253" s="95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</row>
    <row r="254" spans="1:44">
      <c r="A254" s="523"/>
      <c r="B254" s="551"/>
      <c r="C254" s="569"/>
      <c r="D254" s="562"/>
      <c r="E254" s="569"/>
      <c r="F254" s="578"/>
      <c r="G254" s="390" t="s">
        <v>252</v>
      </c>
      <c r="H254" s="84" t="s">
        <v>48</v>
      </c>
      <c r="I254" s="12" t="s">
        <v>36</v>
      </c>
      <c r="J254" s="45" t="s">
        <v>73</v>
      </c>
      <c r="K254" s="42">
        <f t="shared" ref="K254:K255" si="184">L254+O254</f>
        <v>1</v>
      </c>
      <c r="L254" s="123">
        <f t="shared" ref="L254:L255" si="185">(M254+N254)*2*V254/28</f>
        <v>0</v>
      </c>
      <c r="M254" s="12"/>
      <c r="N254" s="41"/>
      <c r="O254" s="43">
        <f t="shared" ref="O254:O255" si="186">(P254+Q254)*1*V254/28</f>
        <v>1</v>
      </c>
      <c r="P254" s="12">
        <v>2</v>
      </c>
      <c r="Q254" s="44"/>
      <c r="R254" s="80"/>
      <c r="S254" s="12"/>
      <c r="T254" s="41"/>
      <c r="U254" s="164"/>
      <c r="V254" s="83">
        <v>14</v>
      </c>
      <c r="W254" s="94" t="s">
        <v>100</v>
      </c>
      <c r="X254" s="95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</row>
    <row r="255" spans="1:44">
      <c r="A255" s="523"/>
      <c r="B255" s="551"/>
      <c r="C255" s="569"/>
      <c r="D255" s="562"/>
      <c r="E255" s="569"/>
      <c r="F255" s="578"/>
      <c r="G255" s="399" t="s">
        <v>253</v>
      </c>
      <c r="H255" s="134" t="s">
        <v>48</v>
      </c>
      <c r="I255" s="104" t="s">
        <v>36</v>
      </c>
      <c r="J255" s="108" t="s">
        <v>42</v>
      </c>
      <c r="K255" s="109">
        <f t="shared" si="184"/>
        <v>1</v>
      </c>
      <c r="L255" s="123">
        <f t="shared" si="185"/>
        <v>0</v>
      </c>
      <c r="M255" s="104"/>
      <c r="N255" s="313"/>
      <c r="O255" s="43">
        <f t="shared" si="186"/>
        <v>1</v>
      </c>
      <c r="P255" s="104"/>
      <c r="Q255" s="110">
        <v>2</v>
      </c>
      <c r="R255" s="134"/>
      <c r="S255" s="104"/>
      <c r="T255" s="313"/>
      <c r="U255" s="332"/>
      <c r="V255" s="298">
        <v>14</v>
      </c>
      <c r="W255" s="135" t="s">
        <v>100</v>
      </c>
      <c r="X255" s="95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</row>
    <row r="256" spans="1:44">
      <c r="A256" s="523"/>
      <c r="B256" s="551"/>
      <c r="C256" s="569"/>
      <c r="D256" s="562"/>
      <c r="E256" s="569"/>
      <c r="F256" s="578"/>
      <c r="G256" s="418" t="s">
        <v>167</v>
      </c>
      <c r="H256" s="257" t="s">
        <v>48</v>
      </c>
      <c r="I256" s="252" t="s">
        <v>36</v>
      </c>
      <c r="J256" s="253" t="s">
        <v>44</v>
      </c>
      <c r="K256" s="254">
        <f t="shared" ref="K256" si="187">L256+O256</f>
        <v>0.5</v>
      </c>
      <c r="L256" s="365">
        <f t="shared" ref="L256" si="188">(M256+N256)*2*V256/28</f>
        <v>0</v>
      </c>
      <c r="M256" s="252"/>
      <c r="N256" s="253"/>
      <c r="O256" s="255">
        <f t="shared" ref="O256" si="189">(P256+Q256)*1*V256/28</f>
        <v>0.5</v>
      </c>
      <c r="P256" s="252">
        <v>1</v>
      </c>
      <c r="Q256" s="256"/>
      <c r="R256" s="257"/>
      <c r="S256" s="252"/>
      <c r="T256" s="229"/>
      <c r="U256" s="332"/>
      <c r="V256" s="83">
        <v>14</v>
      </c>
      <c r="W256" s="70" t="s">
        <v>207</v>
      </c>
      <c r="X256" s="95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</row>
    <row r="257" spans="1:44">
      <c r="A257" s="523"/>
      <c r="B257" s="551"/>
      <c r="C257" s="569"/>
      <c r="D257" s="562"/>
      <c r="E257" s="569"/>
      <c r="F257" s="578"/>
      <c r="G257" s="413" t="s">
        <v>169</v>
      </c>
      <c r="H257" s="264" t="s">
        <v>48</v>
      </c>
      <c r="I257" s="250" t="s">
        <v>36</v>
      </c>
      <c r="J257" s="323" t="s">
        <v>37</v>
      </c>
      <c r="K257" s="155">
        <f t="shared" ref="K257:K259" si="190">L257+O257</f>
        <v>2</v>
      </c>
      <c r="L257" s="123">
        <f t="shared" ref="L257:L259" si="191">(M257+N257)*2*V257/28</f>
        <v>2</v>
      </c>
      <c r="M257" s="250">
        <v>2</v>
      </c>
      <c r="N257" s="313"/>
      <c r="O257" s="43">
        <f t="shared" ref="O257:O259" si="192">(P257+Q257)*1*V257/28</f>
        <v>0</v>
      </c>
      <c r="P257" s="15"/>
      <c r="Q257" s="50"/>
      <c r="R257" s="328"/>
      <c r="S257" s="15"/>
      <c r="T257" s="48"/>
      <c r="U257" s="332"/>
      <c r="V257" s="308">
        <v>14</v>
      </c>
      <c r="W257" s="70" t="s">
        <v>207</v>
      </c>
      <c r="X257" s="95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</row>
    <row r="258" spans="1:44">
      <c r="A258" s="523"/>
      <c r="B258" s="551"/>
      <c r="C258" s="569"/>
      <c r="D258" s="562"/>
      <c r="E258" s="569"/>
      <c r="F258" s="578"/>
      <c r="G258" s="400" t="s">
        <v>168</v>
      </c>
      <c r="H258" s="234" t="s">
        <v>48</v>
      </c>
      <c r="I258" s="105" t="s">
        <v>36</v>
      </c>
      <c r="J258" s="229" t="s">
        <v>37</v>
      </c>
      <c r="K258" s="112">
        <f t="shared" si="190"/>
        <v>2</v>
      </c>
      <c r="L258" s="123">
        <f t="shared" si="191"/>
        <v>2</v>
      </c>
      <c r="M258" s="105"/>
      <c r="N258" s="238">
        <v>2</v>
      </c>
      <c r="O258" s="43">
        <f t="shared" si="192"/>
        <v>0</v>
      </c>
      <c r="P258" s="15"/>
      <c r="Q258" s="50"/>
      <c r="R258" s="328"/>
      <c r="S258" s="15"/>
      <c r="T258" s="48"/>
      <c r="U258" s="332"/>
      <c r="V258" s="83">
        <v>14</v>
      </c>
      <c r="W258" s="70" t="s">
        <v>207</v>
      </c>
      <c r="X258" s="95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</row>
    <row r="259" spans="1:44">
      <c r="A259" s="523"/>
      <c r="B259" s="551"/>
      <c r="C259" s="569"/>
      <c r="D259" s="562"/>
      <c r="E259" s="569"/>
      <c r="F259" s="578"/>
      <c r="G259" s="413" t="s">
        <v>104</v>
      </c>
      <c r="H259" s="264" t="s">
        <v>48</v>
      </c>
      <c r="I259" s="250" t="s">
        <v>36</v>
      </c>
      <c r="J259" s="263" t="s">
        <v>42</v>
      </c>
      <c r="K259" s="122">
        <f t="shared" si="190"/>
        <v>3</v>
      </c>
      <c r="L259" s="370">
        <f t="shared" si="191"/>
        <v>0</v>
      </c>
      <c r="M259" s="250"/>
      <c r="N259" s="323"/>
      <c r="O259" s="268">
        <f t="shared" si="192"/>
        <v>3</v>
      </c>
      <c r="P259" s="250"/>
      <c r="Q259" s="269">
        <v>6</v>
      </c>
      <c r="R259" s="328"/>
      <c r="S259" s="15"/>
      <c r="T259" s="159"/>
      <c r="U259" s="332"/>
      <c r="V259" s="167">
        <v>14</v>
      </c>
      <c r="W259" s="70" t="s">
        <v>207</v>
      </c>
      <c r="X259" s="95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</row>
    <row r="260" spans="1:44">
      <c r="A260" s="523"/>
      <c r="B260" s="551"/>
      <c r="C260" s="569"/>
      <c r="D260" s="562"/>
      <c r="E260" s="569"/>
      <c r="F260" s="578"/>
      <c r="G260" s="405" t="s">
        <v>249</v>
      </c>
      <c r="H260" s="87" t="s">
        <v>48</v>
      </c>
      <c r="I260" s="88" t="s">
        <v>36</v>
      </c>
      <c r="J260" s="159" t="s">
        <v>160</v>
      </c>
      <c r="K260" s="155">
        <f t="shared" ref="K260:K261" si="193">L260+O260</f>
        <v>1</v>
      </c>
      <c r="L260" s="363">
        <f t="shared" ref="L260:L261" si="194">(M260+N260)*2*V260/28</f>
        <v>0</v>
      </c>
      <c r="M260" s="88"/>
      <c r="N260" s="159"/>
      <c r="O260" s="49">
        <f t="shared" ref="O260:O261" si="195">(P260+Q260)*1*V260/28</f>
        <v>1</v>
      </c>
      <c r="P260" s="88"/>
      <c r="Q260" s="89">
        <v>2</v>
      </c>
      <c r="R260" s="87"/>
      <c r="S260" s="88"/>
      <c r="T260" s="306"/>
      <c r="U260" s="332"/>
      <c r="V260" s="308">
        <v>14</v>
      </c>
      <c r="W260" s="94" t="s">
        <v>216</v>
      </c>
      <c r="X260" s="95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</row>
    <row r="261" spans="1:44" ht="15.75" thickBot="1">
      <c r="A261" s="523"/>
      <c r="B261" s="551"/>
      <c r="C261" s="569"/>
      <c r="D261" s="562"/>
      <c r="E261" s="569"/>
      <c r="F261" s="578"/>
      <c r="G261" s="390" t="s">
        <v>215</v>
      </c>
      <c r="H261" s="84" t="s">
        <v>35</v>
      </c>
      <c r="I261" s="12" t="s">
        <v>36</v>
      </c>
      <c r="J261" s="41" t="s">
        <v>65</v>
      </c>
      <c r="K261" s="42">
        <f t="shared" si="193"/>
        <v>2</v>
      </c>
      <c r="L261" s="123">
        <f t="shared" si="194"/>
        <v>2</v>
      </c>
      <c r="M261" s="12"/>
      <c r="N261" s="41">
        <v>2</v>
      </c>
      <c r="O261" s="43">
        <f t="shared" si="195"/>
        <v>0</v>
      </c>
      <c r="P261" s="12"/>
      <c r="Q261" s="44"/>
      <c r="R261" s="84"/>
      <c r="S261" s="12"/>
      <c r="T261" s="41"/>
      <c r="U261" s="332"/>
      <c r="V261" s="83">
        <v>14</v>
      </c>
      <c r="W261" s="94" t="s">
        <v>216</v>
      </c>
      <c r="X261" s="95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</row>
    <row r="262" spans="1:44">
      <c r="A262" s="525">
        <v>30</v>
      </c>
      <c r="B262" s="488" t="s">
        <v>220</v>
      </c>
      <c r="C262" s="482" t="s">
        <v>224</v>
      </c>
      <c r="D262" s="482" t="s">
        <v>220</v>
      </c>
      <c r="E262" s="482"/>
      <c r="F262" s="484" t="s">
        <v>221</v>
      </c>
      <c r="G262" s="392"/>
      <c r="H262" s="372"/>
      <c r="I262" s="10"/>
      <c r="J262" s="31">
        <v>16</v>
      </c>
      <c r="K262" s="32">
        <f>SUM(K264:K271)</f>
        <v>13</v>
      </c>
      <c r="L262" s="72">
        <f>SUM(L264:L271)</f>
        <v>0</v>
      </c>
      <c r="M262" s="72">
        <f t="shared" ref="M262:Q262" si="196">SUM(M264:M271)</f>
        <v>0</v>
      </c>
      <c r="N262" s="72">
        <f t="shared" si="196"/>
        <v>0</v>
      </c>
      <c r="O262" s="72">
        <f t="shared" si="196"/>
        <v>13</v>
      </c>
      <c r="P262" s="72">
        <f t="shared" si="196"/>
        <v>9</v>
      </c>
      <c r="Q262" s="72">
        <f t="shared" si="196"/>
        <v>17</v>
      </c>
      <c r="R262" s="72">
        <f t="shared" ref="R262:R263" si="197">J262-K262</f>
        <v>3</v>
      </c>
      <c r="S262" s="34">
        <f>S263/28</f>
        <v>0</v>
      </c>
      <c r="T262" s="153"/>
      <c r="U262" s="162"/>
      <c r="V262" s="74"/>
      <c r="W262" s="70"/>
      <c r="X262" s="71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</row>
    <row r="263" spans="1:44">
      <c r="A263" s="487"/>
      <c r="B263" s="489"/>
      <c r="C263" s="490"/>
      <c r="D263" s="490"/>
      <c r="E263" s="490"/>
      <c r="F263" s="491"/>
      <c r="G263" s="407"/>
      <c r="H263" s="377"/>
      <c r="I263" s="291"/>
      <c r="J263" s="292">
        <v>448</v>
      </c>
      <c r="K263" s="121">
        <f>K262*28</f>
        <v>364</v>
      </c>
      <c r="L263" s="294"/>
      <c r="M263" s="288"/>
      <c r="N263" s="292"/>
      <c r="O263" s="287"/>
      <c r="P263" s="288"/>
      <c r="Q263" s="289"/>
      <c r="R263" s="294">
        <f t="shared" si="197"/>
        <v>84</v>
      </c>
      <c r="S263" s="39">
        <f>SUM(S264:S271)</f>
        <v>0</v>
      </c>
      <c r="T263" s="305"/>
      <c r="U263" s="164"/>
      <c r="V263" s="77"/>
      <c r="W263" s="70"/>
      <c r="X263" s="71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</row>
    <row r="264" spans="1:44">
      <c r="A264" s="487"/>
      <c r="B264" s="489"/>
      <c r="C264" s="490"/>
      <c r="D264" s="490"/>
      <c r="E264" s="490"/>
      <c r="F264" s="491"/>
      <c r="G264" s="405" t="s">
        <v>225</v>
      </c>
      <c r="H264" s="87" t="s">
        <v>35</v>
      </c>
      <c r="I264" s="88" t="s">
        <v>36</v>
      </c>
      <c r="J264" s="159" t="s">
        <v>44</v>
      </c>
      <c r="K264" s="155">
        <f t="shared" ref="K264:K269" si="198">L264+O264</f>
        <v>2</v>
      </c>
      <c r="L264" s="363">
        <f>(M264+N264)*2*V264/28</f>
        <v>0</v>
      </c>
      <c r="M264" s="88"/>
      <c r="N264" s="159"/>
      <c r="O264" s="49">
        <f>(P264+Q264)*1*V264/28</f>
        <v>2</v>
      </c>
      <c r="P264" s="88">
        <v>4</v>
      </c>
      <c r="Q264" s="89"/>
      <c r="R264" s="87"/>
      <c r="S264" s="84"/>
      <c r="T264" s="41"/>
      <c r="U264" s="164"/>
      <c r="V264" s="77">
        <v>14</v>
      </c>
      <c r="W264" s="70"/>
      <c r="X264" s="71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</row>
    <row r="265" spans="1:44">
      <c r="A265" s="487"/>
      <c r="B265" s="489"/>
      <c r="C265" s="490"/>
      <c r="D265" s="490"/>
      <c r="E265" s="490"/>
      <c r="F265" s="491"/>
      <c r="G265" s="405" t="s">
        <v>226</v>
      </c>
      <c r="H265" s="87" t="s">
        <v>35</v>
      </c>
      <c r="I265" s="88" t="s">
        <v>36</v>
      </c>
      <c r="J265" s="159" t="s">
        <v>44</v>
      </c>
      <c r="K265" s="155">
        <f t="shared" si="198"/>
        <v>2</v>
      </c>
      <c r="L265" s="363">
        <f t="shared" ref="L265:L269" si="199">IF(I265="m",(M265+N265)*2.5*V265/28,(M265+N265)*2*V265/28)</f>
        <v>0</v>
      </c>
      <c r="M265" s="88"/>
      <c r="N265" s="159"/>
      <c r="O265" s="49">
        <f t="shared" ref="O265:O269" si="200">(P265+Q265)*1*V265/28</f>
        <v>2</v>
      </c>
      <c r="P265" s="88"/>
      <c r="Q265" s="89">
        <v>4</v>
      </c>
      <c r="R265" s="87"/>
      <c r="S265" s="84"/>
      <c r="T265" s="41"/>
      <c r="U265" s="164"/>
      <c r="V265" s="77">
        <v>14</v>
      </c>
      <c r="W265" s="70"/>
      <c r="X265" s="71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</row>
    <row r="266" spans="1:44">
      <c r="A266" s="487"/>
      <c r="B266" s="489"/>
      <c r="C266" s="490"/>
      <c r="D266" s="490"/>
      <c r="E266" s="490"/>
      <c r="F266" s="491"/>
      <c r="G266" s="405" t="s">
        <v>59</v>
      </c>
      <c r="H266" s="87" t="s">
        <v>48</v>
      </c>
      <c r="I266" s="88" t="s">
        <v>36</v>
      </c>
      <c r="J266" s="159" t="s">
        <v>44</v>
      </c>
      <c r="K266" s="155">
        <f t="shared" si="198"/>
        <v>1</v>
      </c>
      <c r="L266" s="363">
        <f t="shared" si="199"/>
        <v>0</v>
      </c>
      <c r="M266" s="88"/>
      <c r="N266" s="159"/>
      <c r="O266" s="49">
        <f t="shared" si="200"/>
        <v>1</v>
      </c>
      <c r="P266" s="88">
        <v>2</v>
      </c>
      <c r="Q266" s="89"/>
      <c r="R266" s="87"/>
      <c r="S266" s="84"/>
      <c r="T266" s="41"/>
      <c r="U266" s="164"/>
      <c r="V266" s="77">
        <v>14</v>
      </c>
      <c r="W266" s="70"/>
      <c r="X266" s="71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</row>
    <row r="267" spans="1:44">
      <c r="A267" s="487"/>
      <c r="B267" s="489"/>
      <c r="C267" s="490"/>
      <c r="D267" s="490"/>
      <c r="E267" s="490"/>
      <c r="F267" s="491"/>
      <c r="G267" s="405" t="s">
        <v>70</v>
      </c>
      <c r="H267" s="87" t="s">
        <v>35</v>
      </c>
      <c r="I267" s="88" t="s">
        <v>36</v>
      </c>
      <c r="J267" s="159" t="s">
        <v>39</v>
      </c>
      <c r="K267" s="155">
        <f t="shared" si="198"/>
        <v>0.5</v>
      </c>
      <c r="L267" s="363">
        <f t="shared" si="199"/>
        <v>0</v>
      </c>
      <c r="M267" s="88"/>
      <c r="N267" s="159"/>
      <c r="O267" s="49">
        <f t="shared" si="200"/>
        <v>0.5</v>
      </c>
      <c r="P267" s="88">
        <v>1</v>
      </c>
      <c r="Q267" s="89"/>
      <c r="R267" s="87"/>
      <c r="S267" s="84"/>
      <c r="T267" s="41"/>
      <c r="U267" s="164"/>
      <c r="V267" s="77">
        <v>14</v>
      </c>
      <c r="W267" s="70" t="s">
        <v>66</v>
      </c>
      <c r="X267" s="71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</row>
    <row r="268" spans="1:44">
      <c r="A268" s="487"/>
      <c r="B268" s="489"/>
      <c r="C268" s="490"/>
      <c r="D268" s="490"/>
      <c r="E268" s="490"/>
      <c r="F268" s="491"/>
      <c r="G268" s="419" t="s">
        <v>194</v>
      </c>
      <c r="H268" s="420" t="s">
        <v>35</v>
      </c>
      <c r="I268" s="421" t="s">
        <v>36</v>
      </c>
      <c r="J268" s="422" t="s">
        <v>39</v>
      </c>
      <c r="K268" s="155">
        <f t="shared" si="198"/>
        <v>1</v>
      </c>
      <c r="L268" s="363">
        <f t="shared" si="199"/>
        <v>0</v>
      </c>
      <c r="M268" s="421"/>
      <c r="N268" s="422"/>
      <c r="O268" s="49">
        <f t="shared" si="200"/>
        <v>1</v>
      </c>
      <c r="P268" s="421">
        <v>2</v>
      </c>
      <c r="Q268" s="425"/>
      <c r="R268" s="87"/>
      <c r="S268" s="84"/>
      <c r="T268" s="41"/>
      <c r="U268" s="164"/>
      <c r="V268" s="77">
        <v>14</v>
      </c>
      <c r="W268" s="78"/>
      <c r="X268" s="79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</row>
    <row r="269" spans="1:44">
      <c r="A269" s="487"/>
      <c r="B269" s="489"/>
      <c r="C269" s="490"/>
      <c r="D269" s="490"/>
      <c r="E269" s="490"/>
      <c r="F269" s="491"/>
      <c r="G269" s="405" t="s">
        <v>45</v>
      </c>
      <c r="H269" s="87" t="s">
        <v>35</v>
      </c>
      <c r="I269" s="88" t="s">
        <v>36</v>
      </c>
      <c r="J269" s="159" t="s">
        <v>46</v>
      </c>
      <c r="K269" s="155">
        <f t="shared" si="198"/>
        <v>1.5</v>
      </c>
      <c r="L269" s="363">
        <f t="shared" si="199"/>
        <v>0</v>
      </c>
      <c r="M269" s="88"/>
      <c r="N269" s="159"/>
      <c r="O269" s="49">
        <f t="shared" si="200"/>
        <v>1.5</v>
      </c>
      <c r="P269" s="88"/>
      <c r="Q269" s="89">
        <v>3</v>
      </c>
      <c r="R269" s="87"/>
      <c r="S269" s="86"/>
      <c r="T269" s="47"/>
      <c r="U269" s="164"/>
      <c r="V269" s="77">
        <v>14</v>
      </c>
      <c r="W269" s="78"/>
      <c r="X269" s="79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</row>
    <row r="270" spans="1:44" s="433" customFormat="1">
      <c r="A270" s="545"/>
      <c r="B270" s="552"/>
      <c r="C270" s="490"/>
      <c r="D270" s="574"/>
      <c r="E270" s="574"/>
      <c r="F270" s="581"/>
      <c r="G270" s="410" t="s">
        <v>259</v>
      </c>
      <c r="H270" s="272" t="s">
        <v>35</v>
      </c>
      <c r="I270" s="148" t="s">
        <v>36</v>
      </c>
      <c r="J270" s="157" t="s">
        <v>160</v>
      </c>
      <c r="K270" s="423">
        <f t="shared" ref="K270" si="201">L270+O270</f>
        <v>2</v>
      </c>
      <c r="L270" s="364">
        <f t="shared" ref="L270" si="202">IF(I270="m",(M270+N270)*2.5*V270/28,(M270+N270)*2*V270/28)</f>
        <v>0</v>
      </c>
      <c r="M270" s="148"/>
      <c r="N270" s="157"/>
      <c r="O270" s="424">
        <f t="shared" ref="O270" si="203">(P270+Q270)*1*V270/28</f>
        <v>2</v>
      </c>
      <c r="P270" s="148"/>
      <c r="Q270" s="166">
        <v>4</v>
      </c>
      <c r="R270" s="420"/>
      <c r="S270" s="426"/>
      <c r="T270" s="427"/>
      <c r="U270" s="428"/>
      <c r="V270" s="474">
        <v>14</v>
      </c>
      <c r="W270" s="430" t="s">
        <v>222</v>
      </c>
      <c r="X270" s="431"/>
      <c r="Y270" s="432"/>
      <c r="Z270" s="432"/>
      <c r="AA270" s="432"/>
      <c r="AB270" s="432"/>
      <c r="AC270" s="432"/>
      <c r="AD270" s="432"/>
      <c r="AE270" s="432"/>
      <c r="AF270" s="432"/>
      <c r="AG270" s="432"/>
      <c r="AH270" s="432"/>
      <c r="AI270" s="432"/>
      <c r="AJ270" s="432"/>
      <c r="AK270" s="432"/>
      <c r="AL270" s="432"/>
      <c r="AM270" s="432"/>
      <c r="AN270" s="432"/>
      <c r="AO270" s="432"/>
      <c r="AP270" s="432"/>
      <c r="AQ270" s="432"/>
      <c r="AR270" s="432"/>
    </row>
    <row r="271" spans="1:44" s="433" customFormat="1" ht="15.75" thickBot="1">
      <c r="A271" s="545"/>
      <c r="B271" s="552"/>
      <c r="C271" s="490"/>
      <c r="D271" s="574"/>
      <c r="E271" s="574"/>
      <c r="F271" s="581"/>
      <c r="G271" s="405" t="s">
        <v>227</v>
      </c>
      <c r="H271" s="87" t="s">
        <v>35</v>
      </c>
      <c r="I271" s="88" t="s">
        <v>36</v>
      </c>
      <c r="J271" s="159" t="s">
        <v>228</v>
      </c>
      <c r="K271" s="155">
        <f t="shared" ref="K271" si="204">L271+O271</f>
        <v>3</v>
      </c>
      <c r="L271" s="363">
        <f t="shared" ref="L271" si="205">IF(I271="m",(M271+N271)*2.5*V271/28,(M271+N271)*2*V271/28)</f>
        <v>0</v>
      </c>
      <c r="M271" s="88"/>
      <c r="N271" s="159"/>
      <c r="O271" s="49">
        <f t="shared" ref="O271" si="206">(P271+Q271)*1*V271/28</f>
        <v>3</v>
      </c>
      <c r="P271" s="88"/>
      <c r="Q271" s="89">
        <v>6</v>
      </c>
      <c r="R271" s="445"/>
      <c r="S271" s="446"/>
      <c r="T271" s="447"/>
      <c r="U271" s="428"/>
      <c r="V271" s="475">
        <v>14</v>
      </c>
      <c r="W271" s="430"/>
      <c r="X271" s="431"/>
      <c r="Y271" s="432"/>
      <c r="Z271" s="432"/>
      <c r="AA271" s="432"/>
      <c r="AB271" s="432"/>
      <c r="AC271" s="432"/>
      <c r="AD271" s="432"/>
      <c r="AE271" s="432"/>
      <c r="AF271" s="432"/>
      <c r="AG271" s="432"/>
      <c r="AH271" s="432"/>
      <c r="AI271" s="432"/>
      <c r="AJ271" s="432"/>
      <c r="AK271" s="432"/>
      <c r="AL271" s="432"/>
      <c r="AM271" s="432"/>
      <c r="AN271" s="432"/>
      <c r="AO271" s="432"/>
      <c r="AP271" s="432"/>
      <c r="AQ271" s="432"/>
      <c r="AR271" s="432"/>
    </row>
    <row r="272" spans="1:44">
      <c r="A272" s="525">
        <v>31</v>
      </c>
      <c r="B272" s="488" t="s">
        <v>220</v>
      </c>
      <c r="C272" s="482" t="s">
        <v>229</v>
      </c>
      <c r="D272" s="482" t="s">
        <v>220</v>
      </c>
      <c r="E272" s="482"/>
      <c r="F272" s="484" t="s">
        <v>221</v>
      </c>
      <c r="G272" s="392"/>
      <c r="H272" s="372"/>
      <c r="I272" s="10"/>
      <c r="J272" s="31">
        <v>16</v>
      </c>
      <c r="K272" s="32">
        <f>SUM(K274:K280)</f>
        <v>13</v>
      </c>
      <c r="L272" s="72">
        <f t="shared" ref="L272:Q272" si="207">SUM(L274:L278)</f>
        <v>0</v>
      </c>
      <c r="M272" s="34">
        <f t="shared" si="207"/>
        <v>0</v>
      </c>
      <c r="N272" s="153">
        <f t="shared" si="207"/>
        <v>0</v>
      </c>
      <c r="O272" s="33">
        <f t="shared" si="207"/>
        <v>11</v>
      </c>
      <c r="P272" s="34">
        <f t="shared" si="207"/>
        <v>18</v>
      </c>
      <c r="Q272" s="35">
        <f t="shared" si="207"/>
        <v>4</v>
      </c>
      <c r="R272" s="72">
        <f t="shared" ref="R272:R273" si="208">J272-K272</f>
        <v>3</v>
      </c>
      <c r="S272" s="34">
        <f>SUM(S274:S282)</f>
        <v>0</v>
      </c>
      <c r="T272" s="304"/>
      <c r="U272" s="162"/>
      <c r="V272" s="74"/>
      <c r="W272" s="70"/>
      <c r="X272" s="71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</row>
    <row r="273" spans="1:44">
      <c r="A273" s="526"/>
      <c r="B273" s="533"/>
      <c r="C273" s="483"/>
      <c r="D273" s="483"/>
      <c r="E273" s="483"/>
      <c r="F273" s="485"/>
      <c r="G273" s="389"/>
      <c r="H273" s="373"/>
      <c r="I273" s="11"/>
      <c r="J273" s="36">
        <v>448</v>
      </c>
      <c r="K273" s="37">
        <f>K272*28</f>
        <v>364</v>
      </c>
      <c r="L273" s="75"/>
      <c r="M273" s="39"/>
      <c r="N273" s="36"/>
      <c r="O273" s="38"/>
      <c r="P273" s="39"/>
      <c r="Q273" s="40"/>
      <c r="R273" s="75">
        <f t="shared" si="208"/>
        <v>84</v>
      </c>
      <c r="S273" s="39">
        <f>SUM(S274:S282)</f>
        <v>0</v>
      </c>
      <c r="T273" s="305"/>
      <c r="U273" s="164"/>
      <c r="V273" s="77"/>
      <c r="W273" s="70"/>
      <c r="X273" s="71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</row>
    <row r="274" spans="1:44">
      <c r="A274" s="526"/>
      <c r="B274" s="533"/>
      <c r="C274" s="483"/>
      <c r="D274" s="483"/>
      <c r="E274" s="483"/>
      <c r="F274" s="485"/>
      <c r="G274" s="401" t="s">
        <v>106</v>
      </c>
      <c r="H274" s="144" t="s">
        <v>48</v>
      </c>
      <c r="I274" s="107" t="s">
        <v>36</v>
      </c>
      <c r="J274" s="116" t="s">
        <v>146</v>
      </c>
      <c r="K274" s="117">
        <f t="shared" ref="K274:K280" si="209">L274+O274</f>
        <v>1</v>
      </c>
      <c r="L274" s="362">
        <f>(M274+N274)*2*V274/28</f>
        <v>0</v>
      </c>
      <c r="M274" s="107"/>
      <c r="N274" s="116"/>
      <c r="O274" s="118">
        <f t="shared" ref="O274:O280" si="210">IF(I274="m",(P274+Q274)*1.5*V274/28,(P274+Q274)*1*V274/28)</f>
        <v>1</v>
      </c>
      <c r="P274" s="107">
        <v>2</v>
      </c>
      <c r="Q274" s="119"/>
      <c r="R274" s="84"/>
      <c r="S274" s="12"/>
      <c r="T274" s="116"/>
      <c r="U274" s="340"/>
      <c r="V274" s="127">
        <v>14</v>
      </c>
      <c r="W274" s="173" t="s">
        <v>231</v>
      </c>
      <c r="X274" s="172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</row>
    <row r="275" spans="1:44">
      <c r="A275" s="526"/>
      <c r="B275" s="533"/>
      <c r="C275" s="483"/>
      <c r="D275" s="483"/>
      <c r="E275" s="483"/>
      <c r="F275" s="485"/>
      <c r="G275" s="401" t="s">
        <v>108</v>
      </c>
      <c r="H275" s="144" t="s">
        <v>48</v>
      </c>
      <c r="I275" s="107" t="s">
        <v>36</v>
      </c>
      <c r="J275" s="116" t="s">
        <v>146</v>
      </c>
      <c r="K275" s="117">
        <f t="shared" si="209"/>
        <v>4</v>
      </c>
      <c r="L275" s="362">
        <f t="shared" ref="L275:L280" si="211">(M275+N275)*2*V275/28</f>
        <v>0</v>
      </c>
      <c r="M275" s="107"/>
      <c r="N275" s="116"/>
      <c r="O275" s="118">
        <f t="shared" si="210"/>
        <v>4</v>
      </c>
      <c r="P275" s="107">
        <v>8</v>
      </c>
      <c r="Q275" s="101"/>
      <c r="R275" s="84"/>
      <c r="S275" s="12"/>
      <c r="T275" s="41"/>
      <c r="U275" s="164"/>
      <c r="V275" s="77">
        <v>14</v>
      </c>
      <c r="W275" s="173" t="s">
        <v>231</v>
      </c>
      <c r="X275" s="95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</row>
    <row r="276" spans="1:44">
      <c r="A276" s="526"/>
      <c r="B276" s="533"/>
      <c r="C276" s="483"/>
      <c r="D276" s="483"/>
      <c r="E276" s="483"/>
      <c r="F276" s="485"/>
      <c r="G276" s="401" t="s">
        <v>162</v>
      </c>
      <c r="H276" s="84" t="s">
        <v>48</v>
      </c>
      <c r="I276" s="12" t="s">
        <v>36</v>
      </c>
      <c r="J276" s="116" t="s">
        <v>146</v>
      </c>
      <c r="K276" s="42">
        <f t="shared" si="209"/>
        <v>4</v>
      </c>
      <c r="L276" s="362">
        <f t="shared" si="211"/>
        <v>0</v>
      </c>
      <c r="M276" s="12"/>
      <c r="N276" s="41"/>
      <c r="O276" s="43">
        <f t="shared" si="210"/>
        <v>4</v>
      </c>
      <c r="P276" s="12">
        <v>8</v>
      </c>
      <c r="Q276" s="101"/>
      <c r="R276" s="174"/>
      <c r="S276" s="124"/>
      <c r="T276" s="41"/>
      <c r="U276" s="164"/>
      <c r="V276" s="77">
        <v>14</v>
      </c>
      <c r="W276" s="471" t="s">
        <v>231</v>
      </c>
      <c r="X276" s="434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</row>
    <row r="277" spans="1:44">
      <c r="A277" s="526"/>
      <c r="B277" s="533"/>
      <c r="C277" s="483"/>
      <c r="D277" s="483"/>
      <c r="E277" s="483"/>
      <c r="F277" s="485"/>
      <c r="G277" s="401" t="s">
        <v>230</v>
      </c>
      <c r="H277" s="144" t="s">
        <v>48</v>
      </c>
      <c r="I277" s="107" t="s">
        <v>36</v>
      </c>
      <c r="J277" s="116" t="s">
        <v>228</v>
      </c>
      <c r="K277" s="117">
        <f t="shared" si="209"/>
        <v>1</v>
      </c>
      <c r="L277" s="362">
        <f t="shared" si="211"/>
        <v>0</v>
      </c>
      <c r="M277" s="107"/>
      <c r="N277" s="116"/>
      <c r="O277" s="118">
        <f t="shared" si="210"/>
        <v>1</v>
      </c>
      <c r="P277" s="107"/>
      <c r="Q277" s="119">
        <v>2</v>
      </c>
      <c r="R277" s="144"/>
      <c r="S277" s="107"/>
      <c r="T277" s="116"/>
      <c r="U277" s="332"/>
      <c r="V277" s="127">
        <v>14</v>
      </c>
      <c r="W277" s="473" t="s">
        <v>231</v>
      </c>
      <c r="X277" s="472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</row>
    <row r="278" spans="1:44">
      <c r="A278" s="526"/>
      <c r="B278" s="533"/>
      <c r="C278" s="483"/>
      <c r="D278" s="483"/>
      <c r="E278" s="483"/>
      <c r="F278" s="485"/>
      <c r="G278" s="390" t="s">
        <v>255</v>
      </c>
      <c r="H278" s="84" t="s">
        <v>48</v>
      </c>
      <c r="I278" s="12" t="s">
        <v>36</v>
      </c>
      <c r="J278" s="41" t="s">
        <v>146</v>
      </c>
      <c r="K278" s="42">
        <f t="shared" si="209"/>
        <v>1</v>
      </c>
      <c r="L278" s="362">
        <f t="shared" si="211"/>
        <v>0</v>
      </c>
      <c r="M278" s="12"/>
      <c r="N278" s="41"/>
      <c r="O278" s="43">
        <f t="shared" si="210"/>
        <v>1</v>
      </c>
      <c r="P278" s="12"/>
      <c r="Q278" s="44">
        <v>2</v>
      </c>
      <c r="R278" s="84"/>
      <c r="S278" s="12"/>
      <c r="T278" s="41"/>
      <c r="U278" s="164"/>
      <c r="V278" s="77">
        <v>14</v>
      </c>
      <c r="W278" s="435" t="s">
        <v>231</v>
      </c>
      <c r="X278" s="472"/>
      <c r="Y278" s="147"/>
      <c r="Z278" s="147"/>
      <c r="AA278" s="147"/>
      <c r="AB278" s="147"/>
      <c r="AC278" s="147"/>
      <c r="AD278" s="147"/>
      <c r="AE278" s="147"/>
      <c r="AF278" s="147"/>
      <c r="AG278" s="147"/>
      <c r="AH278" s="147"/>
      <c r="AI278" s="147"/>
      <c r="AJ278" s="147"/>
      <c r="AK278" s="147"/>
      <c r="AL278" s="147"/>
      <c r="AM278" s="147"/>
      <c r="AN278" s="147"/>
      <c r="AO278" s="147"/>
      <c r="AP278" s="147"/>
      <c r="AQ278" s="147"/>
      <c r="AR278" s="147"/>
    </row>
    <row r="279" spans="1:44">
      <c r="A279" s="526"/>
      <c r="B279" s="533"/>
      <c r="C279" s="483"/>
      <c r="D279" s="483"/>
      <c r="E279" s="483"/>
      <c r="F279" s="485"/>
      <c r="G279" s="401" t="s">
        <v>47</v>
      </c>
      <c r="H279" s="144" t="s">
        <v>48</v>
      </c>
      <c r="I279" s="107" t="s">
        <v>36</v>
      </c>
      <c r="J279" s="116" t="s">
        <v>110</v>
      </c>
      <c r="K279" s="117">
        <f t="shared" si="209"/>
        <v>1</v>
      </c>
      <c r="L279" s="362">
        <f t="shared" si="211"/>
        <v>0</v>
      </c>
      <c r="M279" s="107"/>
      <c r="N279" s="116"/>
      <c r="O279" s="118">
        <f t="shared" si="210"/>
        <v>1</v>
      </c>
      <c r="P279" s="17">
        <v>2</v>
      </c>
      <c r="Q279" s="101"/>
      <c r="R279" s="84"/>
      <c r="S279" s="12"/>
      <c r="T279" s="41"/>
      <c r="U279" s="164"/>
      <c r="V279" s="77">
        <v>14</v>
      </c>
      <c r="W279" s="435" t="s">
        <v>231</v>
      </c>
      <c r="X279" s="472"/>
      <c r="Y279" s="147"/>
      <c r="Z279" s="147"/>
      <c r="AA279" s="147"/>
      <c r="AB279" s="147"/>
      <c r="AC279" s="147"/>
      <c r="AD279" s="147"/>
      <c r="AE279" s="147"/>
      <c r="AF279" s="147"/>
      <c r="AG279" s="147"/>
      <c r="AH279" s="147"/>
      <c r="AI279" s="147"/>
      <c r="AJ279" s="147"/>
      <c r="AK279" s="147"/>
      <c r="AL279" s="147"/>
      <c r="AM279" s="147"/>
      <c r="AN279" s="147"/>
      <c r="AO279" s="147"/>
      <c r="AP279" s="147"/>
      <c r="AQ279" s="147"/>
      <c r="AR279" s="147"/>
    </row>
    <row r="280" spans="1:44" ht="15.75" thickBot="1">
      <c r="A280" s="527"/>
      <c r="B280" s="534"/>
      <c r="C280" s="570"/>
      <c r="D280" s="570"/>
      <c r="E280" s="570"/>
      <c r="F280" s="575"/>
      <c r="G280" s="387" t="s">
        <v>232</v>
      </c>
      <c r="H280" s="100" t="s">
        <v>35</v>
      </c>
      <c r="I280" s="16" t="s">
        <v>36</v>
      </c>
      <c r="J280" s="51" t="s">
        <v>130</v>
      </c>
      <c r="K280" s="52">
        <f t="shared" si="209"/>
        <v>1</v>
      </c>
      <c r="L280" s="368">
        <f t="shared" si="211"/>
        <v>0</v>
      </c>
      <c r="M280" s="16"/>
      <c r="N280" s="51"/>
      <c r="O280" s="53">
        <f t="shared" si="210"/>
        <v>1</v>
      </c>
      <c r="P280" s="16"/>
      <c r="Q280" s="54">
        <v>2</v>
      </c>
      <c r="R280" s="203"/>
      <c r="S280" s="19"/>
      <c r="T280" s="309"/>
      <c r="U280" s="168"/>
      <c r="V280" s="91">
        <v>14</v>
      </c>
      <c r="W280" s="441" t="s">
        <v>231</v>
      </c>
      <c r="X280" s="440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</row>
    <row r="281" spans="1:44">
      <c r="A281" s="525">
        <v>32</v>
      </c>
      <c r="B281" s="535" t="s">
        <v>220</v>
      </c>
      <c r="C281" s="559" t="s">
        <v>200</v>
      </c>
      <c r="D281" s="559" t="s">
        <v>220</v>
      </c>
      <c r="E281" s="559"/>
      <c r="F281" s="577" t="s">
        <v>221</v>
      </c>
      <c r="G281" s="392"/>
      <c r="H281" s="372"/>
      <c r="I281" s="10"/>
      <c r="J281" s="31">
        <v>16</v>
      </c>
      <c r="K281" s="32">
        <f>SUM(K283:K293)</f>
        <v>13</v>
      </c>
      <c r="L281" s="72">
        <f>SUM(L283:L286)</f>
        <v>0</v>
      </c>
      <c r="M281" s="34">
        <f>SUM(M283:M286)</f>
        <v>0</v>
      </c>
      <c r="N281" s="153">
        <f>SUM(N283:N286)</f>
        <v>0</v>
      </c>
      <c r="O281" s="33">
        <f>SUM(O283:O286)</f>
        <v>5</v>
      </c>
      <c r="P281" s="34">
        <f>SUM(P283:P286)</f>
        <v>6</v>
      </c>
      <c r="Q281" s="35">
        <f>SUM(Q283:Q286)</f>
        <v>4</v>
      </c>
      <c r="R281" s="72">
        <f t="shared" ref="R281:R282" si="212">J281-K281</f>
        <v>3</v>
      </c>
      <c r="S281" s="34">
        <f>S282/28</f>
        <v>0</v>
      </c>
      <c r="T281" s="153"/>
      <c r="U281" s="162"/>
      <c r="V281" s="74"/>
      <c r="W281" s="435"/>
      <c r="X281" s="205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</row>
    <row r="282" spans="1:44">
      <c r="A282" s="526"/>
      <c r="B282" s="536"/>
      <c r="C282" s="569"/>
      <c r="D282" s="569"/>
      <c r="E282" s="569"/>
      <c r="F282" s="578"/>
      <c r="G282" s="389"/>
      <c r="H282" s="373"/>
      <c r="I282" s="11"/>
      <c r="J282" s="36">
        <v>448</v>
      </c>
      <c r="K282" s="37">
        <f>K281*28</f>
        <v>364</v>
      </c>
      <c r="L282" s="75"/>
      <c r="M282" s="39"/>
      <c r="N282" s="36"/>
      <c r="O282" s="38"/>
      <c r="P282" s="39"/>
      <c r="Q282" s="40"/>
      <c r="R282" s="75">
        <f t="shared" si="212"/>
        <v>84</v>
      </c>
      <c r="S282" s="39">
        <f>SUM(S283:S286)</f>
        <v>0</v>
      </c>
      <c r="T282" s="305"/>
      <c r="U282" s="428"/>
      <c r="V282" s="77"/>
      <c r="W282" s="435"/>
      <c r="X282" s="205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</row>
    <row r="283" spans="1:44">
      <c r="A283" s="526"/>
      <c r="B283" s="536"/>
      <c r="C283" s="569"/>
      <c r="D283" s="569"/>
      <c r="E283" s="569"/>
      <c r="F283" s="578"/>
      <c r="G283" s="413" t="s">
        <v>161</v>
      </c>
      <c r="H283" s="264" t="s">
        <v>48</v>
      </c>
      <c r="I283" s="250" t="s">
        <v>36</v>
      </c>
      <c r="J283" s="263" t="s">
        <v>236</v>
      </c>
      <c r="K283" s="122">
        <f t="shared" ref="K283" si="213">L283+O283</f>
        <v>1</v>
      </c>
      <c r="L283" s="369">
        <f t="shared" ref="L283" si="214">IF(I283="m",(M283+N283)*2.5*V283/28,(M283+N283)*2*V283/28)</f>
        <v>0</v>
      </c>
      <c r="M283" s="250"/>
      <c r="N283" s="323"/>
      <c r="O283" s="233">
        <f t="shared" ref="O283" si="215">(P283+Q283)*1*V283/28</f>
        <v>1</v>
      </c>
      <c r="P283" s="250">
        <v>2</v>
      </c>
      <c r="Q283" s="251"/>
      <c r="R283" s="264"/>
      <c r="S283" s="250"/>
      <c r="T283" s="238"/>
      <c r="U283" s="428"/>
      <c r="V283" s="265">
        <v>14</v>
      </c>
      <c r="W283" s="435" t="s">
        <v>233</v>
      </c>
      <c r="X283" s="205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</row>
    <row r="284" spans="1:44">
      <c r="A284" s="526"/>
      <c r="B284" s="536"/>
      <c r="C284" s="569"/>
      <c r="D284" s="569"/>
      <c r="E284" s="569"/>
      <c r="F284" s="578"/>
      <c r="G284" s="418" t="s">
        <v>159</v>
      </c>
      <c r="H284" s="257" t="s">
        <v>48</v>
      </c>
      <c r="I284" s="252" t="s">
        <v>36</v>
      </c>
      <c r="J284" s="266" t="s">
        <v>248</v>
      </c>
      <c r="K284" s="254">
        <f t="shared" ref="K284" si="216">L284+O284</f>
        <v>1.5</v>
      </c>
      <c r="L284" s="371">
        <f>IF(I284="m",(M284+N284)*2.5*V284/28,(M284+N284)*2*V284/28)</f>
        <v>0</v>
      </c>
      <c r="M284" s="252"/>
      <c r="N284" s="253"/>
      <c r="O284" s="267">
        <f>(P284+Q284)*1*V284/28</f>
        <v>1.5</v>
      </c>
      <c r="P284" s="252">
        <v>3</v>
      </c>
      <c r="Q284" s="256"/>
      <c r="R284" s="257"/>
      <c r="S284" s="252"/>
      <c r="T284" s="229"/>
      <c r="U284" s="428"/>
      <c r="V284" s="240">
        <v>14</v>
      </c>
      <c r="W284" s="435" t="s">
        <v>233</v>
      </c>
      <c r="X284" s="205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</row>
    <row r="285" spans="1:44">
      <c r="A285" s="526"/>
      <c r="B285" s="536"/>
      <c r="C285" s="569"/>
      <c r="D285" s="569"/>
      <c r="E285" s="569"/>
      <c r="F285" s="578"/>
      <c r="G285" s="597" t="s">
        <v>234</v>
      </c>
      <c r="H285" s="144" t="s">
        <v>48</v>
      </c>
      <c r="I285" s="107" t="s">
        <v>36</v>
      </c>
      <c r="J285" s="116" t="s">
        <v>248</v>
      </c>
      <c r="K285" s="117">
        <f t="shared" ref="K285" si="217">L285+O285</f>
        <v>0.5</v>
      </c>
      <c r="L285" s="362">
        <f t="shared" ref="L285" si="218">IF(I285="m",(M285+N285)*2.5*V285/28,(M285+N285)*2*V285/28)</f>
        <v>0</v>
      </c>
      <c r="M285" s="107"/>
      <c r="N285" s="116"/>
      <c r="O285" s="118">
        <f t="shared" ref="O285" si="219">(P285+Q285)*1*V285/28</f>
        <v>0.5</v>
      </c>
      <c r="P285" s="107">
        <v>1</v>
      </c>
      <c r="Q285" s="119"/>
      <c r="R285" s="84"/>
      <c r="S285" s="12"/>
      <c r="T285" s="41"/>
      <c r="U285" s="428"/>
      <c r="V285" s="77">
        <v>14</v>
      </c>
      <c r="W285" s="435" t="s">
        <v>233</v>
      </c>
      <c r="X285" s="205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</row>
    <row r="286" spans="1:44">
      <c r="A286" s="526"/>
      <c r="B286" s="536"/>
      <c r="C286" s="569"/>
      <c r="D286" s="569"/>
      <c r="E286" s="569"/>
      <c r="F286" s="578"/>
      <c r="G286" s="401" t="s">
        <v>234</v>
      </c>
      <c r="H286" s="144" t="s">
        <v>48</v>
      </c>
      <c r="I286" s="107" t="s">
        <v>36</v>
      </c>
      <c r="J286" s="116" t="s">
        <v>110</v>
      </c>
      <c r="K286" s="117">
        <f t="shared" ref="K286:K290" si="220">L286+O286</f>
        <v>2</v>
      </c>
      <c r="L286" s="362">
        <f t="shared" ref="L286:L290" si="221">IF(I286="m",(M286+N286)*2.5*V286/28,(M286+N286)*2*V286/28)</f>
        <v>0</v>
      </c>
      <c r="M286" s="107"/>
      <c r="N286" s="116"/>
      <c r="O286" s="118">
        <f t="shared" ref="O286:O290" si="222">(P286+Q286)*1*V286/28</f>
        <v>2</v>
      </c>
      <c r="P286" s="107"/>
      <c r="Q286" s="119">
        <v>4</v>
      </c>
      <c r="R286" s="84"/>
      <c r="S286" s="12"/>
      <c r="T286" s="41"/>
      <c r="U286" s="428"/>
      <c r="V286" s="77">
        <v>14</v>
      </c>
      <c r="W286" s="435" t="s">
        <v>233</v>
      </c>
      <c r="X286" s="205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</row>
    <row r="287" spans="1:44">
      <c r="A287" s="526"/>
      <c r="B287" s="536"/>
      <c r="C287" s="569"/>
      <c r="D287" s="569"/>
      <c r="E287" s="569"/>
      <c r="F287" s="578"/>
      <c r="G287" s="390" t="s">
        <v>112</v>
      </c>
      <c r="H287" s="84" t="s">
        <v>48</v>
      </c>
      <c r="I287" s="12" t="s">
        <v>36</v>
      </c>
      <c r="J287" s="190" t="s">
        <v>245</v>
      </c>
      <c r="K287" s="42">
        <f t="shared" si="220"/>
        <v>2</v>
      </c>
      <c r="L287" s="362">
        <f t="shared" si="221"/>
        <v>0</v>
      </c>
      <c r="M287" s="12"/>
      <c r="N287" s="41"/>
      <c r="O287" s="118">
        <f t="shared" si="222"/>
        <v>2</v>
      </c>
      <c r="P287" s="12"/>
      <c r="Q287" s="119">
        <v>4</v>
      </c>
      <c r="R287" s="174"/>
      <c r="S287" s="124"/>
      <c r="T287" s="41"/>
      <c r="U287" s="303"/>
      <c r="V287" s="77">
        <v>14</v>
      </c>
      <c r="W287" s="175" t="s">
        <v>233</v>
      </c>
      <c r="X287" s="176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</row>
    <row r="288" spans="1:44">
      <c r="A288" s="526"/>
      <c r="B288" s="536"/>
      <c r="C288" s="569"/>
      <c r="D288" s="569"/>
      <c r="E288" s="569"/>
      <c r="F288" s="578"/>
      <c r="G288" s="401" t="s">
        <v>111</v>
      </c>
      <c r="H288" s="144" t="s">
        <v>48</v>
      </c>
      <c r="I288" s="107" t="s">
        <v>36</v>
      </c>
      <c r="J288" s="190" t="s">
        <v>44</v>
      </c>
      <c r="K288" s="117">
        <f t="shared" si="220"/>
        <v>0.5</v>
      </c>
      <c r="L288" s="362">
        <f t="shared" si="221"/>
        <v>0</v>
      </c>
      <c r="M288" s="107"/>
      <c r="N288" s="116"/>
      <c r="O288" s="118">
        <f t="shared" si="222"/>
        <v>0.5</v>
      </c>
      <c r="P288" s="107">
        <v>1</v>
      </c>
      <c r="Q288" s="119"/>
      <c r="R288" s="140"/>
      <c r="S288" s="107"/>
      <c r="T288" s="116"/>
      <c r="U288" s="332"/>
      <c r="V288" s="127">
        <v>14</v>
      </c>
      <c r="W288" s="70" t="s">
        <v>233</v>
      </c>
      <c r="X288" s="71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</row>
    <row r="289" spans="1:44">
      <c r="A289" s="526"/>
      <c r="B289" s="536"/>
      <c r="C289" s="569"/>
      <c r="D289" s="569"/>
      <c r="E289" s="569"/>
      <c r="F289" s="578"/>
      <c r="G289" s="597" t="s">
        <v>169</v>
      </c>
      <c r="H289" s="144" t="s">
        <v>48</v>
      </c>
      <c r="I289" s="107" t="s">
        <v>36</v>
      </c>
      <c r="J289" s="190" t="s">
        <v>44</v>
      </c>
      <c r="K289" s="117">
        <f t="shared" ref="K289" si="223">L289+O289</f>
        <v>1</v>
      </c>
      <c r="L289" s="362">
        <f t="shared" ref="L289" si="224">IF(I289="m",(M289+N289)*2.5*V289/28,(M289+N289)*2*V289/28)</f>
        <v>0</v>
      </c>
      <c r="M289" s="107"/>
      <c r="N289" s="116"/>
      <c r="O289" s="118">
        <f t="shared" ref="O289" si="225">(P289+Q289)*1*V289/28</f>
        <v>1</v>
      </c>
      <c r="P289" s="107"/>
      <c r="Q289" s="119">
        <v>2</v>
      </c>
      <c r="R289" s="140"/>
      <c r="S289" s="107"/>
      <c r="T289" s="116"/>
      <c r="U289" s="332"/>
      <c r="V289" s="127">
        <v>14</v>
      </c>
      <c r="W289" s="216" t="s">
        <v>233</v>
      </c>
      <c r="X289" s="434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</row>
    <row r="290" spans="1:44">
      <c r="A290" s="526"/>
      <c r="B290" s="536"/>
      <c r="C290" s="569"/>
      <c r="D290" s="569"/>
      <c r="E290" s="569"/>
      <c r="F290" s="578"/>
      <c r="G290" s="401" t="s">
        <v>169</v>
      </c>
      <c r="H290" s="144" t="s">
        <v>48</v>
      </c>
      <c r="I290" s="107" t="s">
        <v>36</v>
      </c>
      <c r="J290" s="190" t="s">
        <v>146</v>
      </c>
      <c r="K290" s="117">
        <f t="shared" si="220"/>
        <v>1</v>
      </c>
      <c r="L290" s="362">
        <f t="shared" si="221"/>
        <v>0</v>
      </c>
      <c r="M290" s="107"/>
      <c r="N290" s="116"/>
      <c r="O290" s="118">
        <f t="shared" si="222"/>
        <v>1</v>
      </c>
      <c r="P290" s="107">
        <v>2</v>
      </c>
      <c r="Q290" s="119"/>
      <c r="R290" s="140"/>
      <c r="S290" s="107"/>
      <c r="T290" s="116"/>
      <c r="U290" s="332"/>
      <c r="V290" s="127">
        <v>14</v>
      </c>
      <c r="W290" s="435" t="s">
        <v>233</v>
      </c>
      <c r="X290" s="205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</row>
    <row r="291" spans="1:44" s="273" customFormat="1">
      <c r="A291" s="526"/>
      <c r="B291" s="536"/>
      <c r="C291" s="569"/>
      <c r="D291" s="569"/>
      <c r="E291" s="569"/>
      <c r="F291" s="578"/>
      <c r="G291" s="401" t="s">
        <v>165</v>
      </c>
      <c r="H291" s="144" t="s">
        <v>48</v>
      </c>
      <c r="I291" s="107" t="s">
        <v>36</v>
      </c>
      <c r="J291" s="190" t="s">
        <v>84</v>
      </c>
      <c r="K291" s="117">
        <f t="shared" ref="K291:K293" si="226">L291+O291</f>
        <v>0.5</v>
      </c>
      <c r="L291" s="362">
        <f t="shared" ref="L291" si="227">IF(I291="m",(M291+N291)*2.5*V291/28,(M291+N291)*2*V291/28)</f>
        <v>0</v>
      </c>
      <c r="M291" s="107"/>
      <c r="N291" s="116"/>
      <c r="O291" s="118">
        <f t="shared" ref="O291:O293" si="228">(P291+Q291)*1*V291/28</f>
        <v>0.5</v>
      </c>
      <c r="P291" s="107">
        <v>1</v>
      </c>
      <c r="Q291" s="119"/>
      <c r="R291" s="140"/>
      <c r="S291" s="107"/>
      <c r="T291" s="116"/>
      <c r="U291" s="332"/>
      <c r="V291" s="598">
        <v>14</v>
      </c>
      <c r="W291" s="435" t="s">
        <v>233</v>
      </c>
      <c r="X291" s="205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</row>
    <row r="292" spans="1:44" s="273" customFormat="1">
      <c r="A292" s="526"/>
      <c r="B292" s="536"/>
      <c r="C292" s="569"/>
      <c r="D292" s="569"/>
      <c r="E292" s="569"/>
      <c r="F292" s="578"/>
      <c r="G292" s="413" t="s">
        <v>166</v>
      </c>
      <c r="H292" s="328" t="s">
        <v>48</v>
      </c>
      <c r="I292" s="15" t="s">
        <v>36</v>
      </c>
      <c r="J292" s="358" t="s">
        <v>84</v>
      </c>
      <c r="K292" s="122">
        <f t="shared" si="226"/>
        <v>2</v>
      </c>
      <c r="L292" s="363">
        <f t="shared" ref="L292:L293" si="229">(M292+N292)*2*V292/28</f>
        <v>0</v>
      </c>
      <c r="M292" s="15"/>
      <c r="N292" s="48"/>
      <c r="O292" s="49">
        <f t="shared" si="228"/>
        <v>2</v>
      </c>
      <c r="P292" s="15"/>
      <c r="Q292" s="50">
        <f>SUM(2*2)</f>
        <v>4</v>
      </c>
      <c r="R292" s="140"/>
      <c r="S292" s="107"/>
      <c r="T292" s="116"/>
      <c r="U292" s="332"/>
      <c r="V292" s="598">
        <v>14</v>
      </c>
      <c r="W292" s="435" t="s">
        <v>233</v>
      </c>
      <c r="X292" s="205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</row>
    <row r="293" spans="1:44" ht="15.75" thickBot="1">
      <c r="A293" s="526"/>
      <c r="B293" s="536"/>
      <c r="C293" s="569"/>
      <c r="D293" s="569"/>
      <c r="E293" s="569"/>
      <c r="F293" s="578"/>
      <c r="G293" s="405" t="s">
        <v>206</v>
      </c>
      <c r="H293" s="87" t="s">
        <v>48</v>
      </c>
      <c r="I293" s="15" t="s">
        <v>36</v>
      </c>
      <c r="J293" s="48" t="s">
        <v>245</v>
      </c>
      <c r="K293" s="155">
        <f t="shared" si="226"/>
        <v>1</v>
      </c>
      <c r="L293" s="363">
        <f t="shared" si="229"/>
        <v>0</v>
      </c>
      <c r="M293" s="88"/>
      <c r="N293" s="159"/>
      <c r="O293" s="49">
        <f t="shared" si="228"/>
        <v>1</v>
      </c>
      <c r="P293" s="15">
        <v>2</v>
      </c>
      <c r="Q293" s="50"/>
      <c r="R293" s="144"/>
      <c r="S293" s="107"/>
      <c r="T293" s="116"/>
      <c r="U293" s="333"/>
      <c r="V293" s="136">
        <v>14</v>
      </c>
      <c r="W293" s="435" t="s">
        <v>233</v>
      </c>
      <c r="X293" s="205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</row>
    <row r="294" spans="1:44" ht="15" customHeight="1">
      <c r="A294" s="525">
        <v>33</v>
      </c>
      <c r="B294" s="535" t="s">
        <v>220</v>
      </c>
      <c r="C294" s="559"/>
      <c r="D294" s="559" t="s">
        <v>220</v>
      </c>
      <c r="E294" s="559"/>
      <c r="F294" s="599" t="s">
        <v>235</v>
      </c>
      <c r="G294" s="392"/>
      <c r="H294" s="372"/>
      <c r="I294" s="10"/>
      <c r="J294" s="31">
        <v>16</v>
      </c>
      <c r="K294" s="32">
        <f>SUM(K296:K298)</f>
        <v>3</v>
      </c>
      <c r="L294" s="353">
        <f>SUM(L296:L296)</f>
        <v>0</v>
      </c>
      <c r="M294" s="32">
        <f>SUM(M296:M296)</f>
        <v>0</v>
      </c>
      <c r="N294" s="347">
        <f>SUM(N296:N296)</f>
        <v>0</v>
      </c>
      <c r="O294" s="32">
        <f>SUM(O296:O296)</f>
        <v>1.5</v>
      </c>
      <c r="P294" s="32">
        <f>SUM(P296:P296)</f>
        <v>0</v>
      </c>
      <c r="Q294" s="32">
        <f>SUM(Q296:Q296)</f>
        <v>3</v>
      </c>
      <c r="R294" s="353">
        <f>SUM(R296:R296)</f>
        <v>0</v>
      </c>
      <c r="S294" s="32">
        <f>SUM(S296:S296)</f>
        <v>0</v>
      </c>
      <c r="T294" s="153"/>
      <c r="U294" s="162"/>
      <c r="V294" s="74"/>
      <c r="W294" s="435"/>
      <c r="X294" s="205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</row>
    <row r="295" spans="1:44">
      <c r="A295" s="526"/>
      <c r="B295" s="536"/>
      <c r="C295" s="569"/>
      <c r="D295" s="569"/>
      <c r="E295" s="569"/>
      <c r="F295" s="600"/>
      <c r="G295" s="389"/>
      <c r="H295" s="373"/>
      <c r="I295" s="11"/>
      <c r="J295" s="36">
        <v>448</v>
      </c>
      <c r="K295" s="37">
        <f>K294*28</f>
        <v>84</v>
      </c>
      <c r="L295" s="75"/>
      <c r="M295" s="39"/>
      <c r="N295" s="36"/>
      <c r="O295" s="38"/>
      <c r="P295" s="39"/>
      <c r="Q295" s="40"/>
      <c r="R295" s="75">
        <f t="shared" ref="R295" si="230">J295-K295</f>
        <v>364</v>
      </c>
      <c r="S295" s="39">
        <f>SUM(S296:S296)</f>
        <v>0</v>
      </c>
      <c r="T295" s="305"/>
      <c r="U295" s="164"/>
      <c r="V295" s="77"/>
      <c r="W295" s="435"/>
      <c r="X295" s="205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</row>
    <row r="296" spans="1:44">
      <c r="A296" s="526"/>
      <c r="B296" s="536"/>
      <c r="C296" s="569"/>
      <c r="D296" s="569"/>
      <c r="E296" s="569"/>
      <c r="F296" s="600"/>
      <c r="G296" s="410" t="s">
        <v>45</v>
      </c>
      <c r="H296" s="272" t="s">
        <v>48</v>
      </c>
      <c r="I296" s="148" t="s">
        <v>36</v>
      </c>
      <c r="J296" s="157" t="s">
        <v>46</v>
      </c>
      <c r="K296" s="158">
        <f t="shared" ref="K296:K298" si="231">L296+O296</f>
        <v>1.5</v>
      </c>
      <c r="L296" s="364">
        <f t="shared" ref="L296:L298" si="232">(M296+N296)*2*V296/28</f>
        <v>0</v>
      </c>
      <c r="M296" s="148"/>
      <c r="N296" s="157"/>
      <c r="O296" s="271">
        <f t="shared" ref="O296:O298" si="233">(P296+Q296)*1*V296/28</f>
        <v>1.5</v>
      </c>
      <c r="P296" s="148"/>
      <c r="Q296" s="166">
        <v>3</v>
      </c>
      <c r="R296" s="86"/>
      <c r="S296" s="14"/>
      <c r="T296" s="47"/>
      <c r="U296" s="164"/>
      <c r="V296" s="210">
        <v>14</v>
      </c>
      <c r="W296" s="435"/>
      <c r="X296" s="205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</row>
    <row r="297" spans="1:44" s="273" customFormat="1">
      <c r="A297" s="526"/>
      <c r="B297" s="536"/>
      <c r="C297" s="569"/>
      <c r="D297" s="569"/>
      <c r="E297" s="569"/>
      <c r="F297" s="600"/>
      <c r="G297" s="390" t="s">
        <v>134</v>
      </c>
      <c r="H297" s="84" t="s">
        <v>35</v>
      </c>
      <c r="I297" s="12" t="s">
        <v>36</v>
      </c>
      <c r="J297" s="41" t="s">
        <v>39</v>
      </c>
      <c r="K297" s="42">
        <f t="shared" si="231"/>
        <v>1</v>
      </c>
      <c r="L297" s="123">
        <f t="shared" si="232"/>
        <v>0</v>
      </c>
      <c r="M297" s="12"/>
      <c r="N297" s="41"/>
      <c r="O297" s="43">
        <f t="shared" si="233"/>
        <v>1</v>
      </c>
      <c r="P297" s="12"/>
      <c r="Q297" s="44">
        <v>2</v>
      </c>
      <c r="R297" s="84"/>
      <c r="S297" s="12"/>
      <c r="T297" s="41"/>
      <c r="U297" s="303"/>
      <c r="V297" s="83">
        <v>14</v>
      </c>
      <c r="W297" s="70" t="s">
        <v>213</v>
      </c>
      <c r="X297" s="615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</row>
    <row r="298" spans="1:44" ht="18" customHeight="1" thickBot="1">
      <c r="A298" s="527"/>
      <c r="B298" s="553"/>
      <c r="C298" s="571"/>
      <c r="D298" s="571"/>
      <c r="E298" s="571"/>
      <c r="F298" s="601"/>
      <c r="G298" s="605" t="s">
        <v>167</v>
      </c>
      <c r="H298" s="606" t="s">
        <v>48</v>
      </c>
      <c r="I298" s="607" t="s">
        <v>36</v>
      </c>
      <c r="J298" s="608" t="s">
        <v>44</v>
      </c>
      <c r="K298" s="126">
        <f t="shared" si="231"/>
        <v>0.5</v>
      </c>
      <c r="L298" s="609">
        <f t="shared" si="232"/>
        <v>0</v>
      </c>
      <c r="M298" s="607"/>
      <c r="N298" s="608"/>
      <c r="O298" s="610">
        <f t="shared" si="233"/>
        <v>0.5</v>
      </c>
      <c r="P298" s="607">
        <v>1</v>
      </c>
      <c r="Q298" s="611"/>
      <c r="R298" s="612"/>
      <c r="S298" s="607"/>
      <c r="T298" s="613"/>
      <c r="U298" s="614"/>
      <c r="V298" s="169">
        <v>14</v>
      </c>
      <c r="W298" s="70" t="s">
        <v>207</v>
      </c>
      <c r="X298" s="206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</row>
    <row r="299" spans="1:44" ht="18" customHeight="1">
      <c r="A299" s="219"/>
      <c r="B299" s="219"/>
      <c r="C299" s="220"/>
      <c r="D299" s="221"/>
      <c r="E299" s="222"/>
      <c r="F299" s="219"/>
      <c r="G299" s="223"/>
      <c r="H299" s="224"/>
      <c r="I299" s="224"/>
      <c r="J299" s="224"/>
      <c r="K299" s="226"/>
      <c r="L299" s="227"/>
      <c r="M299" s="224"/>
      <c r="N299" s="224"/>
      <c r="O299" s="226"/>
      <c r="P299" s="224"/>
      <c r="Q299" s="224"/>
      <c r="R299" s="224"/>
      <c r="S299" s="224"/>
      <c r="T299" s="224"/>
      <c r="U299" s="219"/>
      <c r="V299" s="224"/>
      <c r="W299" s="206"/>
      <c r="X299" s="206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</row>
    <row r="300" spans="1:44" ht="18" customHeight="1">
      <c r="A300" s="219"/>
      <c r="B300" s="219"/>
      <c r="C300" s="220"/>
      <c r="D300" s="221"/>
      <c r="E300" s="222"/>
      <c r="F300" s="219"/>
      <c r="G300" s="223"/>
      <c r="H300" s="224"/>
      <c r="I300" s="224"/>
      <c r="J300" s="224"/>
      <c r="K300" s="226"/>
      <c r="L300" s="227"/>
      <c r="M300" s="224"/>
      <c r="N300" s="224"/>
      <c r="O300" s="226"/>
      <c r="P300" s="224"/>
      <c r="Q300" s="224"/>
      <c r="R300" s="224"/>
      <c r="S300" s="224"/>
      <c r="T300" s="224"/>
      <c r="U300" s="219"/>
      <c r="V300" s="224"/>
      <c r="W300" s="206"/>
      <c r="X300" s="206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</row>
    <row r="301" spans="1:44" ht="18" customHeight="1">
      <c r="A301" s="219"/>
      <c r="B301" s="219"/>
      <c r="C301" s="220"/>
      <c r="D301" s="221"/>
      <c r="E301" s="222"/>
      <c r="F301" s="219"/>
      <c r="G301" s="223"/>
      <c r="H301" s="224"/>
      <c r="I301" s="224"/>
      <c r="J301" s="224"/>
      <c r="K301" s="226"/>
      <c r="L301" s="227"/>
      <c r="M301" s="224"/>
      <c r="N301" s="224"/>
      <c r="O301" s="226"/>
      <c r="P301" s="224"/>
      <c r="Q301" s="224"/>
      <c r="R301" s="224"/>
      <c r="S301" s="224"/>
      <c r="T301" s="224"/>
      <c r="U301" s="219"/>
      <c r="V301" s="224"/>
      <c r="W301" s="206"/>
      <c r="X301" s="206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</row>
    <row r="302" spans="1:44" ht="18" customHeight="1">
      <c r="A302" s="219"/>
      <c r="B302" s="219"/>
      <c r="C302" s="220"/>
      <c r="D302" s="221"/>
      <c r="E302" s="222"/>
      <c r="F302" s="219"/>
      <c r="G302" s="223"/>
      <c r="H302" s="224"/>
      <c r="I302" s="224"/>
      <c r="J302" s="224"/>
      <c r="K302" s="226"/>
      <c r="L302" s="227"/>
      <c r="M302" s="224"/>
      <c r="N302" s="224"/>
      <c r="O302" s="226"/>
      <c r="P302" s="224"/>
      <c r="Q302" s="224"/>
      <c r="R302" s="224"/>
      <c r="S302" s="224"/>
      <c r="T302" s="224"/>
      <c r="U302" s="219"/>
      <c r="V302" s="224"/>
      <c r="W302" s="206"/>
      <c r="X302" s="206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</row>
    <row r="303" spans="1:44" ht="18" customHeight="1">
      <c r="A303" s="219"/>
      <c r="B303" s="219"/>
      <c r="C303" s="220"/>
      <c r="D303" s="221"/>
      <c r="E303" s="222"/>
      <c r="F303" s="219"/>
      <c r="G303" s="223"/>
      <c r="H303" s="224"/>
      <c r="I303" s="224"/>
      <c r="J303" s="224"/>
      <c r="K303" s="226"/>
      <c r="L303" s="227"/>
      <c r="M303" s="224"/>
      <c r="N303" s="224"/>
      <c r="O303" s="226"/>
      <c r="P303" s="224"/>
      <c r="Q303" s="224"/>
      <c r="R303" s="224"/>
      <c r="S303" s="224"/>
      <c r="T303" s="224"/>
      <c r="U303" s="219"/>
      <c r="V303" s="224"/>
      <c r="W303" s="206"/>
      <c r="X303" s="206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</row>
    <row r="304" spans="1:44" ht="18" customHeight="1">
      <c r="A304" s="219"/>
      <c r="B304" s="219"/>
      <c r="C304" s="220"/>
      <c r="D304" s="221"/>
      <c r="E304" s="222"/>
      <c r="F304" s="219"/>
      <c r="G304" s="223"/>
      <c r="H304" s="224"/>
      <c r="I304" s="224"/>
      <c r="J304" s="224"/>
      <c r="K304" s="226"/>
      <c r="L304" s="227"/>
      <c r="M304" s="224"/>
      <c r="N304" s="224"/>
      <c r="O304" s="226"/>
      <c r="P304" s="224"/>
      <c r="Q304" s="224"/>
      <c r="R304" s="224"/>
      <c r="S304" s="224"/>
      <c r="T304" s="224"/>
      <c r="U304" s="219"/>
      <c r="V304" s="224"/>
      <c r="W304" s="206"/>
      <c r="X304" s="206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</row>
    <row r="305" spans="1:44" ht="18" customHeight="1">
      <c r="A305" s="219"/>
      <c r="B305" s="219"/>
      <c r="C305" s="220"/>
      <c r="D305" s="221"/>
      <c r="E305" s="222"/>
      <c r="F305" s="219"/>
      <c r="G305" s="223"/>
      <c r="H305" s="224"/>
      <c r="I305" s="224"/>
      <c r="J305" s="224"/>
      <c r="K305" s="226"/>
      <c r="L305" s="227"/>
      <c r="M305" s="224"/>
      <c r="N305" s="224"/>
      <c r="O305" s="226"/>
      <c r="P305" s="224"/>
      <c r="Q305" s="224"/>
      <c r="R305" s="224"/>
      <c r="S305" s="224"/>
      <c r="T305" s="224"/>
      <c r="U305" s="219"/>
      <c r="V305" s="224"/>
      <c r="W305" s="206"/>
      <c r="X305" s="206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</row>
    <row r="306" spans="1:44" ht="18" customHeight="1">
      <c r="A306" s="219"/>
      <c r="B306" s="219"/>
      <c r="C306" s="220"/>
      <c r="D306" s="221"/>
      <c r="E306" s="222"/>
      <c r="F306" s="219"/>
      <c r="G306" s="223"/>
      <c r="H306" s="224"/>
      <c r="I306" s="224"/>
      <c r="J306" s="224"/>
      <c r="K306" s="226"/>
      <c r="L306" s="227"/>
      <c r="M306" s="224"/>
      <c r="N306" s="224"/>
      <c r="O306" s="226"/>
      <c r="P306" s="224"/>
      <c r="Q306" s="224"/>
      <c r="R306" s="224"/>
      <c r="S306" s="224"/>
      <c r="T306" s="224"/>
      <c r="U306" s="219"/>
      <c r="V306" s="224"/>
      <c r="W306" s="206"/>
      <c r="X306" s="206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</row>
    <row r="307" spans="1:44" ht="18" customHeight="1">
      <c r="A307" s="219"/>
      <c r="B307" s="219"/>
      <c r="C307" s="220"/>
      <c r="D307" s="221"/>
      <c r="E307" s="222"/>
      <c r="F307" s="219"/>
      <c r="G307" s="223"/>
      <c r="H307" s="224"/>
      <c r="I307" s="224"/>
      <c r="J307" s="224"/>
      <c r="K307" s="226"/>
      <c r="L307" s="227"/>
      <c r="M307" s="224"/>
      <c r="N307" s="224"/>
      <c r="O307" s="226"/>
      <c r="P307" s="224"/>
      <c r="Q307" s="224"/>
      <c r="R307" s="224"/>
      <c r="S307" s="224"/>
      <c r="T307" s="224"/>
      <c r="U307" s="219"/>
      <c r="V307" s="224"/>
      <c r="W307" s="206"/>
      <c r="X307" s="206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</row>
    <row r="308" spans="1:44" ht="18" customHeight="1">
      <c r="A308" s="219"/>
      <c r="B308" s="219"/>
      <c r="C308" s="220"/>
      <c r="D308" s="221"/>
      <c r="E308" s="222"/>
      <c r="F308" s="219"/>
      <c r="G308" s="223"/>
      <c r="H308" s="224"/>
      <c r="I308" s="224"/>
      <c r="J308" s="224"/>
      <c r="K308" s="226"/>
      <c r="L308" s="227"/>
      <c r="M308" s="224"/>
      <c r="N308" s="224"/>
      <c r="O308" s="226"/>
      <c r="P308" s="224"/>
      <c r="Q308" s="224"/>
      <c r="R308" s="224"/>
      <c r="S308" s="224"/>
      <c r="T308" s="224"/>
      <c r="U308" s="219"/>
      <c r="V308" s="224"/>
      <c r="W308" s="206"/>
      <c r="X308" s="206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</row>
    <row r="309" spans="1:44" ht="18" customHeight="1">
      <c r="A309" s="219"/>
      <c r="B309" s="219"/>
      <c r="C309" s="220"/>
      <c r="D309" s="221"/>
      <c r="E309" s="222"/>
      <c r="F309" s="219"/>
      <c r="G309" s="223"/>
      <c r="H309" s="224"/>
      <c r="I309" s="224"/>
      <c r="J309" s="224"/>
      <c r="K309" s="226"/>
      <c r="L309" s="227"/>
      <c r="M309" s="224"/>
      <c r="N309" s="224"/>
      <c r="O309" s="226"/>
      <c r="P309" s="224"/>
      <c r="Q309" s="224"/>
      <c r="R309" s="224"/>
      <c r="S309" s="224"/>
      <c r="T309" s="224"/>
      <c r="U309" s="219"/>
      <c r="V309" s="224"/>
      <c r="W309" s="206"/>
      <c r="X309" s="206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</row>
    <row r="310" spans="1:44" ht="18" customHeight="1">
      <c r="A310" s="219"/>
      <c r="B310" s="219"/>
      <c r="C310" s="220"/>
      <c r="D310" s="221"/>
      <c r="E310" s="222"/>
      <c r="F310" s="219"/>
      <c r="G310" s="223"/>
      <c r="H310" s="224"/>
      <c r="I310" s="224"/>
      <c r="J310" s="224"/>
      <c r="K310" s="226"/>
      <c r="L310" s="227"/>
      <c r="M310" s="224"/>
      <c r="N310" s="224"/>
      <c r="O310" s="226"/>
      <c r="P310" s="224"/>
      <c r="Q310" s="224"/>
      <c r="R310" s="224"/>
      <c r="S310" s="224"/>
      <c r="T310" s="224"/>
      <c r="U310" s="219"/>
      <c r="V310" s="224"/>
      <c r="W310" s="206"/>
      <c r="X310" s="206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</row>
    <row r="311" spans="1:44" ht="18" customHeight="1">
      <c r="A311" s="219"/>
      <c r="B311" s="219"/>
      <c r="C311" s="220"/>
      <c r="D311" s="221"/>
      <c r="E311" s="222"/>
      <c r="F311" s="219"/>
      <c r="G311" s="223"/>
      <c r="H311" s="224"/>
      <c r="I311" s="224"/>
      <c r="J311" s="224"/>
      <c r="K311" s="226"/>
      <c r="L311" s="227"/>
      <c r="M311" s="224"/>
      <c r="N311" s="224"/>
      <c r="O311" s="226"/>
      <c r="P311" s="224"/>
      <c r="Q311" s="224"/>
      <c r="R311" s="224"/>
      <c r="S311" s="224"/>
      <c r="T311" s="224"/>
      <c r="U311" s="219"/>
      <c r="V311" s="224"/>
      <c r="W311" s="206"/>
      <c r="X311" s="206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</row>
    <row r="312" spans="1:44" ht="18" customHeight="1">
      <c r="A312" s="219"/>
      <c r="B312" s="219"/>
      <c r="C312" s="220"/>
      <c r="D312" s="221"/>
      <c r="E312" s="222"/>
      <c r="F312" s="219"/>
      <c r="G312" s="223"/>
      <c r="H312" s="224"/>
      <c r="I312" s="224"/>
      <c r="J312" s="224"/>
      <c r="K312" s="226"/>
      <c r="L312" s="227"/>
      <c r="M312" s="224"/>
      <c r="N312" s="224"/>
      <c r="O312" s="226"/>
      <c r="P312" s="224"/>
      <c r="Q312" s="224"/>
      <c r="R312" s="224"/>
      <c r="S312" s="224"/>
      <c r="T312" s="224"/>
      <c r="U312" s="219"/>
      <c r="V312" s="224"/>
      <c r="W312" s="206"/>
      <c r="X312" s="206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</row>
    <row r="313" spans="1:44" ht="18" customHeight="1">
      <c r="A313" s="219"/>
      <c r="B313" s="219"/>
      <c r="C313" s="220"/>
      <c r="D313" s="221"/>
      <c r="E313" s="222"/>
      <c r="F313" s="219"/>
      <c r="G313" s="223"/>
      <c r="H313" s="224"/>
      <c r="I313" s="224"/>
      <c r="J313" s="224"/>
      <c r="K313" s="226"/>
      <c r="L313" s="227"/>
      <c r="M313" s="224"/>
      <c r="N313" s="224"/>
      <c r="O313" s="226"/>
      <c r="P313" s="224"/>
      <c r="Q313" s="224"/>
      <c r="R313" s="224"/>
      <c r="S313" s="224"/>
      <c r="T313" s="224"/>
      <c r="U313" s="219"/>
      <c r="V313" s="224"/>
      <c r="W313" s="206"/>
      <c r="X313" s="206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</row>
    <row r="314" spans="1:44" ht="18" customHeight="1">
      <c r="A314" s="219"/>
      <c r="B314" s="219"/>
      <c r="C314" s="220"/>
      <c r="D314" s="221"/>
      <c r="E314" s="222"/>
      <c r="F314" s="219"/>
      <c r="G314" s="223"/>
      <c r="H314" s="224"/>
      <c r="I314" s="224"/>
      <c r="J314" s="224"/>
      <c r="K314" s="226"/>
      <c r="L314" s="227"/>
      <c r="M314" s="224"/>
      <c r="N314" s="224"/>
      <c r="O314" s="226"/>
      <c r="P314" s="224"/>
      <c r="Q314" s="224"/>
      <c r="R314" s="224"/>
      <c r="S314" s="224"/>
      <c r="T314" s="224"/>
      <c r="U314" s="219"/>
      <c r="V314" s="224"/>
      <c r="W314" s="206"/>
      <c r="X314" s="206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</row>
    <row r="315" spans="1:44" ht="18" customHeight="1">
      <c r="A315" s="219"/>
      <c r="B315" s="219"/>
      <c r="C315" s="220"/>
      <c r="D315" s="221"/>
      <c r="E315" s="222"/>
      <c r="F315" s="219"/>
      <c r="G315" s="223"/>
      <c r="H315" s="224"/>
      <c r="I315" s="224"/>
      <c r="J315" s="224"/>
      <c r="K315" s="226"/>
      <c r="L315" s="227"/>
      <c r="M315" s="224"/>
      <c r="N315" s="224"/>
      <c r="O315" s="226"/>
      <c r="P315" s="224"/>
      <c r="Q315" s="224"/>
      <c r="R315" s="224"/>
      <c r="S315" s="224"/>
      <c r="T315" s="224"/>
      <c r="U315" s="219"/>
      <c r="V315" s="224"/>
      <c r="W315" s="206"/>
      <c r="X315" s="206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</row>
    <row r="316" spans="1:44" ht="18" customHeight="1">
      <c r="A316" s="219"/>
      <c r="B316" s="219"/>
      <c r="C316" s="220"/>
      <c r="D316" s="221"/>
      <c r="E316" s="222"/>
      <c r="F316" s="219"/>
      <c r="G316" s="223"/>
      <c r="H316" s="224"/>
      <c r="I316" s="224"/>
      <c r="J316" s="224"/>
      <c r="K316" s="226"/>
      <c r="L316" s="227"/>
      <c r="M316" s="224"/>
      <c r="N316" s="224"/>
      <c r="O316" s="226"/>
      <c r="P316" s="224"/>
      <c r="Q316" s="224"/>
      <c r="R316" s="224"/>
      <c r="S316" s="224"/>
      <c r="T316" s="224"/>
      <c r="U316" s="219"/>
      <c r="V316" s="224"/>
      <c r="W316" s="206"/>
      <c r="X316" s="206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</row>
    <row r="317" spans="1:44" ht="18" customHeight="1">
      <c r="A317" s="219"/>
      <c r="B317" s="219"/>
      <c r="C317" s="220"/>
      <c r="D317" s="221"/>
      <c r="E317" s="222"/>
      <c r="F317" s="219"/>
      <c r="G317" s="223"/>
      <c r="H317" s="224"/>
      <c r="I317" s="224"/>
      <c r="J317" s="224"/>
      <c r="K317" s="226"/>
      <c r="L317" s="227"/>
      <c r="M317" s="224"/>
      <c r="N317" s="224"/>
      <c r="O317" s="226"/>
      <c r="P317" s="224"/>
      <c r="Q317" s="224"/>
      <c r="R317" s="224"/>
      <c r="S317" s="224"/>
      <c r="T317" s="224"/>
      <c r="U317" s="219"/>
      <c r="V317" s="224"/>
      <c r="W317" s="206"/>
      <c r="X317" s="206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</row>
    <row r="318" spans="1:44" ht="18" customHeight="1">
      <c r="A318" s="219"/>
      <c r="B318" s="219"/>
      <c r="C318" s="220"/>
      <c r="D318" s="221"/>
      <c r="E318" s="222"/>
      <c r="F318" s="219"/>
      <c r="G318" s="223"/>
      <c r="H318" s="224"/>
      <c r="I318" s="224"/>
      <c r="J318" s="224"/>
      <c r="K318" s="226"/>
      <c r="L318" s="227"/>
      <c r="M318" s="224"/>
      <c r="N318" s="224"/>
      <c r="O318" s="226"/>
      <c r="P318" s="224"/>
      <c r="Q318" s="224"/>
      <c r="R318" s="224"/>
      <c r="S318" s="224"/>
      <c r="T318" s="224"/>
      <c r="U318" s="219"/>
      <c r="V318" s="224"/>
      <c r="W318" s="206"/>
      <c r="X318" s="206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</row>
    <row r="319" spans="1:44" ht="18" customHeight="1">
      <c r="A319" s="219"/>
      <c r="B319" s="219"/>
      <c r="C319" s="220"/>
      <c r="D319" s="221"/>
      <c r="E319" s="222"/>
      <c r="F319" s="219"/>
      <c r="G319" s="223"/>
      <c r="H319" s="224"/>
      <c r="I319" s="224"/>
      <c r="J319" s="224"/>
      <c r="K319" s="226"/>
      <c r="L319" s="227"/>
      <c r="M319" s="224"/>
      <c r="N319" s="224"/>
      <c r="O319" s="226"/>
      <c r="P319" s="224"/>
      <c r="Q319" s="224"/>
      <c r="R319" s="224"/>
      <c r="S319" s="224"/>
      <c r="T319" s="224"/>
      <c r="U319" s="219"/>
      <c r="V319" s="224"/>
      <c r="W319" s="206"/>
      <c r="X319" s="206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</row>
    <row r="320" spans="1:44" ht="18" customHeight="1">
      <c r="A320" s="219"/>
      <c r="B320" s="219"/>
      <c r="C320" s="220"/>
      <c r="D320" s="221"/>
      <c r="E320" s="222"/>
      <c r="F320" s="219"/>
      <c r="G320" s="223"/>
      <c r="H320" s="224"/>
      <c r="I320" s="224"/>
      <c r="J320" s="224"/>
      <c r="K320" s="226"/>
      <c r="L320" s="227"/>
      <c r="M320" s="224"/>
      <c r="N320" s="224"/>
      <c r="O320" s="226"/>
      <c r="P320" s="224"/>
      <c r="Q320" s="224"/>
      <c r="R320" s="224"/>
      <c r="S320" s="224"/>
      <c r="T320" s="224"/>
      <c r="U320" s="219"/>
      <c r="V320" s="224"/>
      <c r="W320" s="206"/>
      <c r="X320" s="206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</row>
    <row r="321" spans="1:44" ht="18" customHeight="1">
      <c r="A321" s="219"/>
      <c r="B321" s="219"/>
      <c r="C321" s="220"/>
      <c r="D321" s="221"/>
      <c r="E321" s="222"/>
      <c r="F321" s="219"/>
      <c r="G321" s="223"/>
      <c r="H321" s="224"/>
      <c r="I321" s="224"/>
      <c r="J321" s="224"/>
      <c r="K321" s="226"/>
      <c r="L321" s="227"/>
      <c r="M321" s="224"/>
      <c r="N321" s="224"/>
      <c r="O321" s="226"/>
      <c r="P321" s="224"/>
      <c r="Q321" s="224"/>
      <c r="R321" s="224"/>
      <c r="S321" s="224"/>
      <c r="T321" s="224"/>
      <c r="U321" s="219"/>
      <c r="V321" s="224"/>
      <c r="W321" s="206"/>
      <c r="X321" s="206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</row>
    <row r="322" spans="1:44" ht="18" customHeight="1">
      <c r="A322" s="219"/>
      <c r="B322" s="219"/>
      <c r="C322" s="220"/>
      <c r="D322" s="221"/>
      <c r="E322" s="222"/>
      <c r="F322" s="219"/>
      <c r="G322" s="223"/>
      <c r="H322" s="224"/>
      <c r="I322" s="224"/>
      <c r="J322" s="224"/>
      <c r="K322" s="226"/>
      <c r="L322" s="227"/>
      <c r="M322" s="224"/>
      <c r="N322" s="224"/>
      <c r="O322" s="226"/>
      <c r="P322" s="224"/>
      <c r="Q322" s="224"/>
      <c r="R322" s="224"/>
      <c r="S322" s="224"/>
      <c r="T322" s="224"/>
      <c r="U322" s="219"/>
      <c r="V322" s="224"/>
      <c r="W322" s="206"/>
      <c r="X322" s="206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</row>
    <row r="323" spans="1:44" ht="18" customHeight="1">
      <c r="A323" s="219"/>
      <c r="B323" s="219"/>
      <c r="C323" s="220"/>
      <c r="D323" s="221"/>
      <c r="E323" s="222"/>
      <c r="F323" s="219"/>
      <c r="G323" s="223"/>
      <c r="H323" s="224"/>
      <c r="I323" s="224"/>
      <c r="J323" s="224"/>
      <c r="K323" s="226"/>
      <c r="L323" s="227"/>
      <c r="M323" s="224"/>
      <c r="N323" s="224"/>
      <c r="O323" s="226"/>
      <c r="P323" s="224"/>
      <c r="Q323" s="224"/>
      <c r="R323" s="224"/>
      <c r="S323" s="224"/>
      <c r="T323" s="224"/>
      <c r="U323" s="219"/>
      <c r="V323" s="224"/>
      <c r="W323" s="206"/>
      <c r="X323" s="206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</row>
    <row r="324" spans="1:44" ht="18" customHeight="1">
      <c r="A324" s="219"/>
      <c r="B324" s="219"/>
      <c r="C324" s="220"/>
      <c r="D324" s="221"/>
      <c r="E324" s="222"/>
      <c r="F324" s="219"/>
      <c r="G324" s="223"/>
      <c r="H324" s="224"/>
      <c r="I324" s="224"/>
      <c r="J324" s="224"/>
      <c r="K324" s="226"/>
      <c r="L324" s="227"/>
      <c r="M324" s="224"/>
      <c r="N324" s="224"/>
      <c r="O324" s="226"/>
      <c r="P324" s="224"/>
      <c r="Q324" s="224"/>
      <c r="R324" s="224"/>
      <c r="S324" s="224"/>
      <c r="T324" s="224"/>
      <c r="U324" s="219"/>
      <c r="V324" s="224"/>
      <c r="W324" s="206"/>
      <c r="X324" s="206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</row>
    <row r="325" spans="1:44" ht="18" customHeight="1">
      <c r="A325" s="219"/>
      <c r="B325" s="219"/>
      <c r="C325" s="220"/>
      <c r="D325" s="221"/>
      <c r="E325" s="222"/>
      <c r="F325" s="219"/>
      <c r="G325" s="223"/>
      <c r="H325" s="224"/>
      <c r="I325" s="224"/>
      <c r="J325" s="224"/>
      <c r="K325" s="226"/>
      <c r="L325" s="227"/>
      <c r="M325" s="224"/>
      <c r="N325" s="224"/>
      <c r="O325" s="226"/>
      <c r="P325" s="224"/>
      <c r="Q325" s="224"/>
      <c r="R325" s="224"/>
      <c r="S325" s="224"/>
      <c r="T325" s="224"/>
      <c r="U325" s="219"/>
      <c r="V325" s="224"/>
      <c r="W325" s="206"/>
      <c r="X325" s="206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</row>
    <row r="326" spans="1:44" ht="18" customHeight="1">
      <c r="A326" s="219"/>
      <c r="B326" s="219"/>
      <c r="C326" s="220"/>
      <c r="D326" s="221"/>
      <c r="E326" s="222"/>
      <c r="F326" s="219"/>
      <c r="G326" s="223"/>
      <c r="H326" s="224"/>
      <c r="I326" s="224"/>
      <c r="J326" s="224"/>
      <c r="K326" s="226"/>
      <c r="L326" s="227"/>
      <c r="M326" s="224"/>
      <c r="N326" s="224"/>
      <c r="O326" s="226"/>
      <c r="P326" s="224"/>
      <c r="Q326" s="224"/>
      <c r="R326" s="224"/>
      <c r="S326" s="224"/>
      <c r="T326" s="224"/>
      <c r="U326" s="219"/>
      <c r="V326" s="224"/>
      <c r="W326" s="206"/>
      <c r="X326" s="206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</row>
    <row r="327" spans="1:44" ht="18" customHeight="1">
      <c r="A327" s="219"/>
      <c r="B327" s="219"/>
      <c r="C327" s="220"/>
      <c r="D327" s="221"/>
      <c r="E327" s="222"/>
      <c r="F327" s="219"/>
      <c r="G327" s="223"/>
      <c r="H327" s="224"/>
      <c r="I327" s="224"/>
      <c r="J327" s="224"/>
      <c r="K327" s="226"/>
      <c r="L327" s="227"/>
      <c r="M327" s="224"/>
      <c r="N327" s="224"/>
      <c r="O327" s="226"/>
      <c r="P327" s="224"/>
      <c r="Q327" s="224"/>
      <c r="R327" s="224"/>
      <c r="S327" s="224"/>
      <c r="T327" s="224"/>
      <c r="U327" s="219"/>
      <c r="V327" s="224"/>
      <c r="W327" s="206"/>
      <c r="X327" s="206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</row>
    <row r="328" spans="1:44" ht="18" customHeight="1">
      <c r="A328" s="219"/>
      <c r="B328" s="219"/>
      <c r="C328" s="220"/>
      <c r="D328" s="221"/>
      <c r="E328" s="222"/>
      <c r="F328" s="219"/>
      <c r="G328" s="223"/>
      <c r="H328" s="224"/>
      <c r="I328" s="224"/>
      <c r="J328" s="224"/>
      <c r="K328" s="226"/>
      <c r="L328" s="227"/>
      <c r="M328" s="224"/>
      <c r="N328" s="224"/>
      <c r="O328" s="226"/>
      <c r="P328" s="224"/>
      <c r="Q328" s="224"/>
      <c r="R328" s="224"/>
      <c r="S328" s="224"/>
      <c r="T328" s="224"/>
      <c r="U328" s="219"/>
      <c r="V328" s="224"/>
      <c r="W328" s="206"/>
      <c r="X328" s="206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</row>
    <row r="329" spans="1:44" ht="18" customHeight="1">
      <c r="A329" s="219"/>
      <c r="B329" s="219"/>
      <c r="C329" s="220"/>
      <c r="D329" s="221"/>
      <c r="E329" s="222"/>
      <c r="F329" s="219"/>
      <c r="G329" s="223"/>
      <c r="H329" s="224"/>
      <c r="I329" s="224"/>
      <c r="J329" s="224"/>
      <c r="K329" s="226"/>
      <c r="L329" s="227"/>
      <c r="M329" s="224"/>
      <c r="N329" s="224"/>
      <c r="O329" s="226"/>
      <c r="P329" s="224"/>
      <c r="Q329" s="224"/>
      <c r="R329" s="224"/>
      <c r="S329" s="224"/>
      <c r="T329" s="224"/>
      <c r="U329" s="219"/>
      <c r="V329" s="224"/>
      <c r="W329" s="206"/>
      <c r="X329" s="206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</row>
    <row r="330" spans="1:44" ht="18" customHeight="1">
      <c r="A330" s="219"/>
      <c r="B330" s="219"/>
      <c r="C330" s="220"/>
      <c r="D330" s="221"/>
      <c r="E330" s="222"/>
      <c r="F330" s="219"/>
      <c r="G330" s="223"/>
      <c r="H330" s="224"/>
      <c r="I330" s="224"/>
      <c r="J330" s="224"/>
      <c r="K330" s="226"/>
      <c r="L330" s="227"/>
      <c r="M330" s="224"/>
      <c r="N330" s="224"/>
      <c r="O330" s="226"/>
      <c r="P330" s="224"/>
      <c r="Q330" s="224"/>
      <c r="R330" s="224"/>
      <c r="S330" s="224"/>
      <c r="T330" s="224"/>
      <c r="U330" s="219"/>
      <c r="V330" s="224"/>
      <c r="W330" s="206"/>
      <c r="X330" s="206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</row>
    <row r="331" spans="1:44" ht="18" customHeight="1">
      <c r="A331" s="219"/>
      <c r="B331" s="219"/>
      <c r="C331" s="220"/>
      <c r="D331" s="221"/>
      <c r="E331" s="222"/>
      <c r="F331" s="219"/>
      <c r="G331" s="223"/>
      <c r="H331" s="224"/>
      <c r="I331" s="224"/>
      <c r="J331" s="224"/>
      <c r="K331" s="226"/>
      <c r="L331" s="227"/>
      <c r="M331" s="224"/>
      <c r="N331" s="224"/>
      <c r="O331" s="226"/>
      <c r="P331" s="224"/>
      <c r="Q331" s="224"/>
      <c r="R331" s="224"/>
      <c r="S331" s="224"/>
      <c r="T331" s="224"/>
      <c r="U331" s="219"/>
      <c r="V331" s="224"/>
      <c r="W331" s="206"/>
      <c r="X331" s="206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</row>
    <row r="332" spans="1:44" ht="18" customHeight="1">
      <c r="A332" s="219"/>
      <c r="B332" s="219"/>
      <c r="C332" s="220"/>
      <c r="D332" s="221"/>
      <c r="E332" s="222"/>
      <c r="F332" s="219"/>
      <c r="G332" s="223"/>
      <c r="H332" s="224"/>
      <c r="I332" s="224"/>
      <c r="J332" s="224"/>
      <c r="K332" s="226"/>
      <c r="L332" s="227"/>
      <c r="M332" s="224"/>
      <c r="N332" s="224"/>
      <c r="O332" s="226"/>
      <c r="P332" s="224"/>
      <c r="Q332" s="224"/>
      <c r="R332" s="224"/>
      <c r="S332" s="224"/>
      <c r="T332" s="224"/>
      <c r="U332" s="219"/>
      <c r="V332" s="224"/>
      <c r="W332" s="206"/>
      <c r="X332" s="206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</row>
    <row r="333" spans="1:44" ht="18" customHeight="1">
      <c r="A333" s="219"/>
      <c r="B333" s="219"/>
      <c r="C333" s="220"/>
      <c r="D333" s="221"/>
      <c r="E333" s="222"/>
      <c r="F333" s="219"/>
      <c r="G333" s="223"/>
      <c r="H333" s="224"/>
      <c r="I333" s="224"/>
      <c r="J333" s="224"/>
      <c r="K333" s="226"/>
      <c r="L333" s="227"/>
      <c r="M333" s="224"/>
      <c r="N333" s="224"/>
      <c r="O333" s="226"/>
      <c r="P333" s="224"/>
      <c r="Q333" s="224"/>
      <c r="R333" s="224"/>
      <c r="S333" s="224"/>
      <c r="T333" s="224"/>
      <c r="U333" s="219"/>
      <c r="V333" s="224"/>
      <c r="W333" s="206"/>
      <c r="X333" s="206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</row>
    <row r="334" spans="1:44" ht="18" customHeight="1">
      <c r="A334" s="219"/>
      <c r="B334" s="219"/>
      <c r="C334" s="220"/>
      <c r="D334" s="221"/>
      <c r="E334" s="222"/>
      <c r="F334" s="219"/>
      <c r="G334" s="223"/>
      <c r="H334" s="224"/>
      <c r="I334" s="224"/>
      <c r="J334" s="224"/>
      <c r="K334" s="226"/>
      <c r="L334" s="227"/>
      <c r="M334" s="224"/>
      <c r="N334" s="224"/>
      <c r="O334" s="226"/>
      <c r="P334" s="224"/>
      <c r="Q334" s="224"/>
      <c r="R334" s="224"/>
      <c r="S334" s="224"/>
      <c r="T334" s="224"/>
      <c r="U334" s="219"/>
      <c r="V334" s="224"/>
      <c r="W334" s="206"/>
      <c r="X334" s="206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</row>
    <row r="335" spans="1:44" ht="18" customHeight="1">
      <c r="A335" s="219"/>
      <c r="B335" s="219"/>
      <c r="C335" s="220"/>
      <c r="D335" s="221"/>
      <c r="E335" s="222"/>
      <c r="F335" s="219"/>
      <c r="G335" s="223"/>
      <c r="H335" s="224"/>
      <c r="I335" s="224"/>
      <c r="J335" s="224"/>
      <c r="K335" s="226"/>
      <c r="L335" s="227"/>
      <c r="M335" s="224"/>
      <c r="N335" s="224"/>
      <c r="O335" s="226"/>
      <c r="P335" s="224"/>
      <c r="Q335" s="224"/>
      <c r="R335" s="224"/>
      <c r="S335" s="224"/>
      <c r="T335" s="224"/>
      <c r="U335" s="219"/>
      <c r="V335" s="224"/>
      <c r="W335" s="206"/>
      <c r="X335" s="206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</row>
    <row r="336" spans="1:44" ht="18" customHeight="1">
      <c r="A336" s="219"/>
      <c r="B336" s="219"/>
      <c r="C336" s="220"/>
      <c r="D336" s="221"/>
      <c r="E336" s="222"/>
      <c r="F336" s="219"/>
      <c r="G336" s="223"/>
      <c r="H336" s="224"/>
      <c r="I336" s="224"/>
      <c r="J336" s="224"/>
      <c r="K336" s="226"/>
      <c r="L336" s="227"/>
      <c r="M336" s="224"/>
      <c r="N336" s="224"/>
      <c r="O336" s="226"/>
      <c r="P336" s="224"/>
      <c r="Q336" s="224"/>
      <c r="R336" s="224"/>
      <c r="S336" s="224"/>
      <c r="T336" s="224"/>
      <c r="U336" s="219"/>
      <c r="V336" s="224"/>
      <c r="W336" s="206"/>
      <c r="X336" s="206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</row>
    <row r="337" spans="1:44" ht="18" customHeight="1">
      <c r="A337" s="219"/>
      <c r="B337" s="219"/>
      <c r="C337" s="220"/>
      <c r="D337" s="221"/>
      <c r="E337" s="222"/>
      <c r="F337" s="219"/>
      <c r="G337" s="223"/>
      <c r="H337" s="224"/>
      <c r="I337" s="224"/>
      <c r="J337" s="224"/>
      <c r="K337" s="226"/>
      <c r="L337" s="227"/>
      <c r="M337" s="224"/>
      <c r="N337" s="224"/>
      <c r="O337" s="226"/>
      <c r="P337" s="224"/>
      <c r="Q337" s="224"/>
      <c r="R337" s="224"/>
      <c r="S337" s="224"/>
      <c r="T337" s="224"/>
      <c r="U337" s="219"/>
      <c r="V337" s="224"/>
      <c r="W337" s="206"/>
      <c r="X337" s="206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</row>
    <row r="338" spans="1:44" ht="18" customHeight="1">
      <c r="A338" s="219"/>
      <c r="B338" s="219"/>
      <c r="C338" s="220"/>
      <c r="D338" s="221"/>
      <c r="E338" s="222"/>
      <c r="F338" s="219"/>
      <c r="G338" s="223"/>
      <c r="H338" s="224"/>
      <c r="I338" s="224"/>
      <c r="J338" s="224"/>
      <c r="K338" s="226"/>
      <c r="L338" s="227"/>
      <c r="M338" s="224"/>
      <c r="N338" s="224"/>
      <c r="O338" s="226"/>
      <c r="P338" s="224"/>
      <c r="Q338" s="224"/>
      <c r="R338" s="224"/>
      <c r="S338" s="224"/>
      <c r="T338" s="224"/>
      <c r="U338" s="219"/>
      <c r="V338" s="224"/>
      <c r="W338" s="206"/>
      <c r="X338" s="206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</row>
    <row r="339" spans="1:44" ht="18" customHeight="1">
      <c r="A339" s="219"/>
      <c r="B339" s="219"/>
      <c r="C339" s="220"/>
      <c r="D339" s="221"/>
      <c r="E339" s="222"/>
      <c r="F339" s="219"/>
      <c r="G339" s="223"/>
      <c r="H339" s="224"/>
      <c r="I339" s="224"/>
      <c r="J339" s="224"/>
      <c r="K339" s="226"/>
      <c r="L339" s="227"/>
      <c r="M339" s="224"/>
      <c r="N339" s="224"/>
      <c r="O339" s="226"/>
      <c r="P339" s="224"/>
      <c r="Q339" s="224"/>
      <c r="R339" s="224"/>
      <c r="S339" s="224"/>
      <c r="T339" s="224"/>
      <c r="U339" s="219"/>
      <c r="V339" s="224"/>
      <c r="W339" s="206"/>
      <c r="X339" s="206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</row>
    <row r="340" spans="1:44" ht="18" customHeight="1">
      <c r="A340" s="219"/>
      <c r="B340" s="219"/>
      <c r="C340" s="220"/>
      <c r="D340" s="221"/>
      <c r="E340" s="222"/>
      <c r="F340" s="219"/>
      <c r="G340" s="223"/>
      <c r="H340" s="224"/>
      <c r="I340" s="224"/>
      <c r="J340" s="224"/>
      <c r="K340" s="226"/>
      <c r="L340" s="227"/>
      <c r="M340" s="224"/>
      <c r="N340" s="224"/>
      <c r="O340" s="226"/>
      <c r="P340" s="224"/>
      <c r="Q340" s="224"/>
      <c r="R340" s="224"/>
      <c r="S340" s="224"/>
      <c r="T340" s="224"/>
      <c r="U340" s="219"/>
      <c r="V340" s="224"/>
      <c r="W340" s="206"/>
      <c r="X340" s="206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</row>
    <row r="341" spans="1:44" ht="18" customHeight="1">
      <c r="A341" s="219"/>
      <c r="B341" s="219"/>
      <c r="C341" s="220"/>
      <c r="D341" s="221"/>
      <c r="E341" s="222"/>
      <c r="F341" s="219"/>
      <c r="G341" s="223"/>
      <c r="H341" s="224"/>
      <c r="I341" s="224"/>
      <c r="J341" s="224"/>
      <c r="K341" s="226"/>
      <c r="L341" s="227"/>
      <c r="M341" s="224"/>
      <c r="N341" s="224"/>
      <c r="O341" s="226"/>
      <c r="P341" s="224"/>
      <c r="Q341" s="224"/>
      <c r="R341" s="224"/>
      <c r="S341" s="224"/>
      <c r="T341" s="224"/>
      <c r="U341" s="219"/>
      <c r="V341" s="224"/>
      <c r="W341" s="206"/>
      <c r="X341" s="206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</row>
    <row r="342" spans="1:44" ht="18" customHeight="1">
      <c r="A342" s="219"/>
      <c r="B342" s="219"/>
      <c r="C342" s="220"/>
      <c r="D342" s="221"/>
      <c r="E342" s="222"/>
      <c r="F342" s="219"/>
      <c r="G342" s="223"/>
      <c r="H342" s="224"/>
      <c r="I342" s="224"/>
      <c r="J342" s="224"/>
      <c r="K342" s="226"/>
      <c r="L342" s="227"/>
      <c r="M342" s="224"/>
      <c r="N342" s="224"/>
      <c r="O342" s="226"/>
      <c r="P342" s="224"/>
      <c r="Q342" s="224"/>
      <c r="R342" s="224"/>
      <c r="S342" s="224"/>
      <c r="T342" s="224"/>
      <c r="U342" s="219"/>
      <c r="V342" s="224"/>
      <c r="W342" s="206"/>
      <c r="X342" s="206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</row>
    <row r="343" spans="1:44" ht="18" customHeight="1">
      <c r="A343" s="219"/>
      <c r="B343" s="219"/>
      <c r="C343" s="220"/>
      <c r="D343" s="221"/>
      <c r="E343" s="222"/>
      <c r="F343" s="219"/>
      <c r="G343" s="223"/>
      <c r="H343" s="224"/>
      <c r="I343" s="224"/>
      <c r="J343" s="224"/>
      <c r="K343" s="226"/>
      <c r="L343" s="227"/>
      <c r="M343" s="224"/>
      <c r="N343" s="224"/>
      <c r="O343" s="226"/>
      <c r="P343" s="224"/>
      <c r="Q343" s="224"/>
      <c r="R343" s="224"/>
      <c r="S343" s="224"/>
      <c r="T343" s="224"/>
      <c r="U343" s="219"/>
      <c r="V343" s="224"/>
      <c r="W343" s="206"/>
      <c r="X343" s="206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</row>
    <row r="344" spans="1:44" ht="18" customHeight="1">
      <c r="A344" s="219"/>
      <c r="B344" s="219"/>
      <c r="C344" s="220"/>
      <c r="D344" s="221"/>
      <c r="E344" s="222"/>
      <c r="F344" s="219"/>
      <c r="G344" s="223"/>
      <c r="H344" s="224"/>
      <c r="I344" s="224"/>
      <c r="J344" s="224"/>
      <c r="K344" s="226"/>
      <c r="L344" s="227"/>
      <c r="M344" s="224"/>
      <c r="N344" s="224"/>
      <c r="O344" s="226"/>
      <c r="P344" s="224"/>
      <c r="Q344" s="224"/>
      <c r="R344" s="224"/>
      <c r="S344" s="224"/>
      <c r="T344" s="224"/>
      <c r="U344" s="219"/>
      <c r="V344" s="224"/>
      <c r="W344" s="206"/>
      <c r="X344" s="206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</row>
    <row r="345" spans="1:44" ht="18" customHeight="1">
      <c r="A345" s="219"/>
      <c r="B345" s="219"/>
      <c r="C345" s="220"/>
      <c r="D345" s="221"/>
      <c r="E345" s="222"/>
      <c r="F345" s="219"/>
      <c r="G345" s="223"/>
      <c r="H345" s="224"/>
      <c r="I345" s="224"/>
      <c r="J345" s="224"/>
      <c r="K345" s="226"/>
      <c r="L345" s="227"/>
      <c r="M345" s="224"/>
      <c r="N345" s="224"/>
      <c r="O345" s="226"/>
      <c r="P345" s="224"/>
      <c r="Q345" s="224"/>
      <c r="R345" s="224"/>
      <c r="S345" s="224"/>
      <c r="T345" s="224"/>
      <c r="U345" s="219"/>
      <c r="V345" s="224"/>
      <c r="W345" s="206"/>
      <c r="X345" s="206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</row>
    <row r="346" spans="1:44" ht="18" customHeight="1">
      <c r="A346" s="219"/>
      <c r="B346" s="219"/>
      <c r="C346" s="220"/>
      <c r="D346" s="221"/>
      <c r="E346" s="222"/>
      <c r="F346" s="219"/>
      <c r="G346" s="223"/>
      <c r="H346" s="224"/>
      <c r="I346" s="224"/>
      <c r="J346" s="224"/>
      <c r="K346" s="226"/>
      <c r="L346" s="227"/>
      <c r="M346" s="224"/>
      <c r="N346" s="224"/>
      <c r="O346" s="226"/>
      <c r="P346" s="224"/>
      <c r="Q346" s="224"/>
      <c r="R346" s="224"/>
      <c r="S346" s="224"/>
      <c r="T346" s="224"/>
      <c r="U346" s="219"/>
      <c r="V346" s="224"/>
      <c r="W346" s="206"/>
      <c r="X346" s="206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</row>
    <row r="347" spans="1:44" ht="18" customHeight="1">
      <c r="A347" s="219"/>
      <c r="B347" s="219"/>
      <c r="C347" s="220"/>
      <c r="D347" s="221"/>
      <c r="E347" s="222"/>
      <c r="F347" s="219"/>
      <c r="G347" s="223"/>
      <c r="H347" s="224"/>
      <c r="I347" s="224"/>
      <c r="J347" s="224"/>
      <c r="K347" s="226"/>
      <c r="L347" s="227"/>
      <c r="M347" s="224"/>
      <c r="N347" s="224"/>
      <c r="O347" s="226"/>
      <c r="P347" s="224"/>
      <c r="Q347" s="224"/>
      <c r="R347" s="224"/>
      <c r="S347" s="224"/>
      <c r="T347" s="224"/>
      <c r="U347" s="219"/>
      <c r="V347" s="224"/>
      <c r="W347" s="206"/>
      <c r="X347" s="206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</row>
    <row r="348" spans="1:44" ht="18" customHeight="1">
      <c r="A348" s="219"/>
      <c r="B348" s="219"/>
      <c r="C348" s="220"/>
      <c r="D348" s="221"/>
      <c r="E348" s="222"/>
      <c r="F348" s="219"/>
      <c r="G348" s="223"/>
      <c r="H348" s="224"/>
      <c r="I348" s="224"/>
      <c r="J348" s="224"/>
      <c r="K348" s="226"/>
      <c r="L348" s="227"/>
      <c r="M348" s="224"/>
      <c r="N348" s="224"/>
      <c r="O348" s="226"/>
      <c r="P348" s="224"/>
      <c r="Q348" s="224"/>
      <c r="R348" s="224"/>
      <c r="S348" s="224"/>
      <c r="T348" s="224"/>
      <c r="U348" s="219"/>
      <c r="V348" s="224"/>
      <c r="W348" s="206"/>
      <c r="X348" s="206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</row>
    <row r="349" spans="1:44" ht="18" customHeight="1">
      <c r="A349" s="219"/>
      <c r="B349" s="219"/>
      <c r="C349" s="220"/>
      <c r="D349" s="221"/>
      <c r="E349" s="222"/>
      <c r="F349" s="219"/>
      <c r="G349" s="223"/>
      <c r="H349" s="224"/>
      <c r="I349" s="224"/>
      <c r="J349" s="224"/>
      <c r="K349" s="226"/>
      <c r="L349" s="227"/>
      <c r="M349" s="224"/>
      <c r="N349" s="224"/>
      <c r="O349" s="226"/>
      <c r="P349" s="224"/>
      <c r="Q349" s="224"/>
      <c r="R349" s="224"/>
      <c r="S349" s="224"/>
      <c r="T349" s="224"/>
      <c r="U349" s="219"/>
      <c r="V349" s="224"/>
      <c r="W349" s="206"/>
      <c r="X349" s="206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</row>
    <row r="350" spans="1:44" ht="18" customHeight="1">
      <c r="A350" s="219"/>
      <c r="B350" s="219"/>
      <c r="C350" s="220"/>
      <c r="D350" s="221"/>
      <c r="E350" s="222"/>
      <c r="F350" s="219"/>
      <c r="G350" s="223"/>
      <c r="H350" s="224"/>
      <c r="I350" s="224"/>
      <c r="J350" s="224"/>
      <c r="K350" s="226"/>
      <c r="L350" s="227"/>
      <c r="M350" s="224"/>
      <c r="N350" s="224"/>
      <c r="O350" s="226"/>
      <c r="P350" s="224"/>
      <c r="Q350" s="224"/>
      <c r="R350" s="224"/>
      <c r="S350" s="224"/>
      <c r="T350" s="224"/>
      <c r="U350" s="219"/>
      <c r="V350" s="224"/>
      <c r="W350" s="206"/>
      <c r="X350" s="206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</row>
    <row r="351" spans="1:44" ht="18" customHeight="1">
      <c r="A351" s="219"/>
      <c r="B351" s="219"/>
      <c r="C351" s="220"/>
      <c r="D351" s="221"/>
      <c r="E351" s="222"/>
      <c r="F351" s="219"/>
      <c r="G351" s="223"/>
      <c r="H351" s="224"/>
      <c r="I351" s="224"/>
      <c r="J351" s="224"/>
      <c r="K351" s="226"/>
      <c r="L351" s="227"/>
      <c r="M351" s="224"/>
      <c r="N351" s="224"/>
      <c r="O351" s="226"/>
      <c r="P351" s="224"/>
      <c r="Q351" s="224"/>
      <c r="R351" s="224"/>
      <c r="S351" s="224"/>
      <c r="T351" s="224"/>
      <c r="U351" s="219"/>
      <c r="V351" s="224"/>
      <c r="W351" s="206"/>
      <c r="X351" s="206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</row>
    <row r="352" spans="1:44" ht="18" customHeight="1">
      <c r="A352" s="219"/>
      <c r="B352" s="219"/>
      <c r="C352" s="220"/>
      <c r="D352" s="221"/>
      <c r="E352" s="222"/>
      <c r="F352" s="219"/>
      <c r="G352" s="223"/>
      <c r="H352" s="224"/>
      <c r="I352" s="224"/>
      <c r="J352" s="224"/>
      <c r="K352" s="226"/>
      <c r="L352" s="227"/>
      <c r="M352" s="224"/>
      <c r="N352" s="224"/>
      <c r="O352" s="226"/>
      <c r="P352" s="224"/>
      <c r="Q352" s="224"/>
      <c r="R352" s="224"/>
      <c r="S352" s="224"/>
      <c r="T352" s="224"/>
      <c r="U352" s="219"/>
      <c r="V352" s="224"/>
      <c r="W352" s="206"/>
      <c r="X352" s="206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</row>
    <row r="353" spans="1:44" ht="18" customHeight="1">
      <c r="A353" s="219"/>
      <c r="B353" s="219"/>
      <c r="C353" s="220"/>
      <c r="D353" s="221"/>
      <c r="E353" s="222"/>
      <c r="F353" s="219"/>
      <c r="G353" s="223"/>
      <c r="H353" s="224"/>
      <c r="I353" s="224"/>
      <c r="J353" s="224"/>
      <c r="K353" s="226"/>
      <c r="L353" s="227"/>
      <c r="M353" s="224"/>
      <c r="N353" s="224"/>
      <c r="O353" s="226"/>
      <c r="P353" s="224"/>
      <c r="Q353" s="224"/>
      <c r="R353" s="224"/>
      <c r="S353" s="224"/>
      <c r="T353" s="224"/>
      <c r="U353" s="219"/>
      <c r="V353" s="224"/>
      <c r="W353" s="206"/>
      <c r="X353" s="206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</row>
    <row r="354" spans="1:44" ht="18" customHeight="1">
      <c r="A354" s="219"/>
      <c r="B354" s="219"/>
      <c r="C354" s="220"/>
      <c r="D354" s="221"/>
      <c r="E354" s="222"/>
      <c r="F354" s="219"/>
      <c r="G354" s="223"/>
      <c r="H354" s="224"/>
      <c r="I354" s="224"/>
      <c r="J354" s="224"/>
      <c r="K354" s="226"/>
      <c r="L354" s="227"/>
      <c r="M354" s="224"/>
      <c r="N354" s="224"/>
      <c r="O354" s="226"/>
      <c r="P354" s="224"/>
      <c r="Q354" s="224"/>
      <c r="R354" s="224"/>
      <c r="S354" s="224"/>
      <c r="T354" s="224"/>
      <c r="U354" s="219"/>
      <c r="V354" s="224"/>
      <c r="W354" s="206"/>
      <c r="X354" s="206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</row>
    <row r="355" spans="1:44" ht="18" customHeight="1">
      <c r="A355" s="219"/>
      <c r="B355" s="219"/>
      <c r="C355" s="220"/>
      <c r="D355" s="221"/>
      <c r="E355" s="222"/>
      <c r="F355" s="219"/>
      <c r="G355" s="223"/>
      <c r="H355" s="224"/>
      <c r="I355" s="224"/>
      <c r="J355" s="224"/>
      <c r="K355" s="226"/>
      <c r="L355" s="227"/>
      <c r="M355" s="224"/>
      <c r="N355" s="224"/>
      <c r="O355" s="226"/>
      <c r="P355" s="224"/>
      <c r="Q355" s="224"/>
      <c r="R355" s="224"/>
      <c r="S355" s="224"/>
      <c r="T355" s="224"/>
      <c r="U355" s="219"/>
      <c r="V355" s="224"/>
      <c r="W355" s="206"/>
      <c r="X355" s="206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</row>
    <row r="356" spans="1:44" ht="18" customHeight="1">
      <c r="A356" s="219"/>
      <c r="B356" s="219"/>
      <c r="C356" s="220"/>
      <c r="D356" s="221"/>
      <c r="E356" s="222"/>
      <c r="F356" s="219"/>
      <c r="G356" s="223"/>
      <c r="H356" s="224"/>
      <c r="I356" s="224"/>
      <c r="J356" s="224"/>
      <c r="K356" s="226"/>
      <c r="L356" s="227"/>
      <c r="M356" s="224"/>
      <c r="N356" s="224"/>
      <c r="O356" s="226"/>
      <c r="P356" s="224"/>
      <c r="Q356" s="224"/>
      <c r="R356" s="224"/>
      <c r="S356" s="224"/>
      <c r="T356" s="224"/>
      <c r="U356" s="219"/>
      <c r="V356" s="224"/>
      <c r="W356" s="206"/>
      <c r="X356" s="206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</row>
    <row r="357" spans="1:44" ht="18" customHeight="1">
      <c r="A357" s="219"/>
      <c r="B357" s="219"/>
      <c r="C357" s="220"/>
      <c r="D357" s="221"/>
      <c r="E357" s="222"/>
      <c r="F357" s="219"/>
      <c r="G357" s="223"/>
      <c r="H357" s="224"/>
      <c r="I357" s="224"/>
      <c r="J357" s="224"/>
      <c r="K357" s="226"/>
      <c r="L357" s="227"/>
      <c r="M357" s="224"/>
      <c r="N357" s="224"/>
      <c r="O357" s="226"/>
      <c r="P357" s="224"/>
      <c r="Q357" s="224"/>
      <c r="R357" s="224"/>
      <c r="S357" s="224"/>
      <c r="T357" s="224"/>
      <c r="U357" s="219"/>
      <c r="V357" s="224"/>
      <c r="W357" s="206"/>
      <c r="X357" s="206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</row>
    <row r="358" spans="1:44" ht="18" customHeight="1">
      <c r="A358" s="219"/>
      <c r="B358" s="219"/>
      <c r="C358" s="220"/>
      <c r="D358" s="221"/>
      <c r="E358" s="222"/>
      <c r="F358" s="219"/>
      <c r="G358" s="223"/>
      <c r="H358" s="224"/>
      <c r="I358" s="224"/>
      <c r="J358" s="224"/>
      <c r="K358" s="226"/>
      <c r="L358" s="227"/>
      <c r="M358" s="224"/>
      <c r="N358" s="224"/>
      <c r="O358" s="226"/>
      <c r="P358" s="224"/>
      <c r="Q358" s="224"/>
      <c r="R358" s="224"/>
      <c r="S358" s="224"/>
      <c r="T358" s="224"/>
      <c r="U358" s="219"/>
      <c r="V358" s="224"/>
      <c r="W358" s="206"/>
      <c r="X358" s="206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</row>
    <row r="359" spans="1:44" ht="18" customHeight="1">
      <c r="A359" s="219"/>
      <c r="B359" s="219"/>
      <c r="C359" s="220"/>
      <c r="D359" s="221"/>
      <c r="E359" s="222"/>
      <c r="F359" s="219"/>
      <c r="G359" s="223"/>
      <c r="H359" s="224"/>
      <c r="I359" s="224"/>
      <c r="J359" s="224"/>
      <c r="K359" s="226"/>
      <c r="L359" s="227"/>
      <c r="M359" s="224"/>
      <c r="N359" s="224"/>
      <c r="O359" s="226"/>
      <c r="P359" s="224"/>
      <c r="Q359" s="224"/>
      <c r="R359" s="224"/>
      <c r="S359" s="224"/>
      <c r="T359" s="224"/>
      <c r="U359" s="219"/>
      <c r="V359" s="224"/>
      <c r="W359" s="206"/>
      <c r="X359" s="206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</row>
    <row r="360" spans="1:44" ht="18" customHeight="1">
      <c r="A360" s="219"/>
      <c r="B360" s="219"/>
      <c r="C360" s="220"/>
      <c r="D360" s="221"/>
      <c r="E360" s="222"/>
      <c r="F360" s="219"/>
      <c r="G360" s="223"/>
      <c r="H360" s="224"/>
      <c r="I360" s="224"/>
      <c r="J360" s="224"/>
      <c r="K360" s="226"/>
      <c r="L360" s="227"/>
      <c r="M360" s="224"/>
      <c r="N360" s="224"/>
      <c r="O360" s="226"/>
      <c r="P360" s="224"/>
      <c r="Q360" s="224"/>
      <c r="R360" s="224"/>
      <c r="S360" s="224"/>
      <c r="T360" s="224"/>
      <c r="U360" s="219"/>
      <c r="V360" s="224"/>
      <c r="W360" s="206"/>
      <c r="X360" s="206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</row>
    <row r="361" spans="1:44" ht="18" customHeight="1">
      <c r="A361" s="219"/>
      <c r="B361" s="219"/>
      <c r="C361" s="220"/>
      <c r="D361" s="221"/>
      <c r="E361" s="222"/>
      <c r="F361" s="219"/>
      <c r="G361" s="223"/>
      <c r="H361" s="224"/>
      <c r="I361" s="224"/>
      <c r="J361" s="224"/>
      <c r="K361" s="226"/>
      <c r="L361" s="227"/>
      <c r="M361" s="224"/>
      <c r="N361" s="224"/>
      <c r="O361" s="226"/>
      <c r="P361" s="224"/>
      <c r="Q361" s="224"/>
      <c r="R361" s="224"/>
      <c r="S361" s="224"/>
      <c r="T361" s="224"/>
      <c r="U361" s="219"/>
      <c r="V361" s="224"/>
      <c r="W361" s="206"/>
      <c r="X361" s="206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</row>
    <row r="362" spans="1:44" ht="18" customHeight="1">
      <c r="A362" s="219"/>
      <c r="B362" s="219"/>
      <c r="C362" s="220"/>
      <c r="D362" s="221"/>
      <c r="E362" s="222"/>
      <c r="F362" s="219"/>
      <c r="G362" s="223"/>
      <c r="H362" s="224"/>
      <c r="I362" s="224"/>
      <c r="J362" s="224"/>
      <c r="K362" s="226"/>
      <c r="L362" s="227"/>
      <c r="M362" s="224"/>
      <c r="N362" s="224"/>
      <c r="O362" s="226"/>
      <c r="P362" s="224"/>
      <c r="Q362" s="224"/>
      <c r="R362" s="224"/>
      <c r="S362" s="224"/>
      <c r="T362" s="224"/>
      <c r="U362" s="219"/>
      <c r="V362" s="224"/>
      <c r="W362" s="206"/>
      <c r="X362" s="206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</row>
    <row r="363" spans="1:44" ht="18" customHeight="1">
      <c r="A363" s="219"/>
      <c r="B363" s="219"/>
      <c r="C363" s="220"/>
      <c r="D363" s="221"/>
      <c r="E363" s="222"/>
      <c r="F363" s="219"/>
      <c r="G363" s="223"/>
      <c r="H363" s="224"/>
      <c r="I363" s="224"/>
      <c r="J363" s="224"/>
      <c r="K363" s="226"/>
      <c r="L363" s="227"/>
      <c r="M363" s="224"/>
      <c r="N363" s="224"/>
      <c r="O363" s="226"/>
      <c r="P363" s="224"/>
      <c r="Q363" s="224"/>
      <c r="R363" s="224"/>
      <c r="S363" s="224"/>
      <c r="T363" s="224"/>
      <c r="U363" s="219"/>
      <c r="V363" s="224"/>
      <c r="W363" s="206"/>
      <c r="X363" s="206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</row>
    <row r="364" spans="1:44" ht="18" customHeight="1">
      <c r="A364" s="219"/>
      <c r="B364" s="219"/>
      <c r="C364" s="220"/>
      <c r="D364" s="221"/>
      <c r="E364" s="222"/>
      <c r="F364" s="219"/>
      <c r="G364" s="223"/>
      <c r="H364" s="224"/>
      <c r="I364" s="224"/>
      <c r="J364" s="224"/>
      <c r="K364" s="226"/>
      <c r="L364" s="227"/>
      <c r="M364" s="224"/>
      <c r="N364" s="224"/>
      <c r="O364" s="226"/>
      <c r="P364" s="224"/>
      <c r="Q364" s="224"/>
      <c r="R364" s="224"/>
      <c r="S364" s="224"/>
      <c r="T364" s="224"/>
      <c r="U364" s="219"/>
      <c r="V364" s="224"/>
      <c r="W364" s="206"/>
      <c r="X364" s="206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</row>
    <row r="365" spans="1:44" ht="18" customHeight="1">
      <c r="A365" s="219"/>
      <c r="B365" s="219"/>
      <c r="C365" s="220"/>
      <c r="D365" s="221"/>
      <c r="E365" s="222"/>
      <c r="F365" s="219"/>
      <c r="G365" s="223"/>
      <c r="H365" s="224"/>
      <c r="I365" s="224"/>
      <c r="J365" s="224"/>
      <c r="K365" s="226"/>
      <c r="L365" s="227"/>
      <c r="M365" s="224"/>
      <c r="N365" s="224"/>
      <c r="O365" s="226"/>
      <c r="P365" s="224"/>
      <c r="Q365" s="224"/>
      <c r="R365" s="224"/>
      <c r="S365" s="224"/>
      <c r="T365" s="224"/>
      <c r="U365" s="219"/>
      <c r="V365" s="224"/>
      <c r="W365" s="206"/>
      <c r="X365" s="206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</row>
    <row r="366" spans="1:44" ht="18" customHeight="1">
      <c r="A366" s="219"/>
      <c r="B366" s="219"/>
      <c r="C366" s="220"/>
      <c r="D366" s="221"/>
      <c r="E366" s="222"/>
      <c r="F366" s="219"/>
      <c r="G366" s="223"/>
      <c r="H366" s="224"/>
      <c r="I366" s="224"/>
      <c r="J366" s="224"/>
      <c r="K366" s="226"/>
      <c r="L366" s="227"/>
      <c r="M366" s="224"/>
      <c r="N366" s="224"/>
      <c r="O366" s="226"/>
      <c r="P366" s="224"/>
      <c r="Q366" s="224"/>
      <c r="R366" s="224"/>
      <c r="S366" s="224"/>
      <c r="T366" s="224"/>
      <c r="U366" s="219"/>
      <c r="V366" s="224"/>
      <c r="W366" s="206"/>
      <c r="X366" s="206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</row>
    <row r="367" spans="1:44" ht="18" customHeight="1">
      <c r="A367" s="219"/>
      <c r="B367" s="219"/>
      <c r="C367" s="220"/>
      <c r="D367" s="221"/>
      <c r="E367" s="222"/>
      <c r="F367" s="219"/>
      <c r="G367" s="223"/>
      <c r="H367" s="224"/>
      <c r="I367" s="224"/>
      <c r="J367" s="224"/>
      <c r="K367" s="226"/>
      <c r="L367" s="227"/>
      <c r="M367" s="224"/>
      <c r="N367" s="224"/>
      <c r="O367" s="226"/>
      <c r="P367" s="224"/>
      <c r="Q367" s="224"/>
      <c r="R367" s="224"/>
      <c r="S367" s="224"/>
      <c r="T367" s="224"/>
      <c r="U367" s="219"/>
      <c r="V367" s="224"/>
      <c r="W367" s="206"/>
      <c r="X367" s="206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</row>
    <row r="368" spans="1:44" ht="18" customHeight="1">
      <c r="A368" s="219"/>
      <c r="B368" s="219"/>
      <c r="C368" s="220"/>
      <c r="D368" s="221"/>
      <c r="E368" s="222"/>
      <c r="F368" s="219"/>
      <c r="G368" s="223"/>
      <c r="H368" s="224"/>
      <c r="I368" s="224"/>
      <c r="J368" s="224"/>
      <c r="K368" s="226"/>
      <c r="L368" s="227"/>
      <c r="M368" s="224"/>
      <c r="N368" s="224"/>
      <c r="O368" s="226"/>
      <c r="P368" s="224"/>
      <c r="Q368" s="224"/>
      <c r="R368" s="224"/>
      <c r="S368" s="224"/>
      <c r="T368" s="224"/>
      <c r="U368" s="219"/>
      <c r="V368" s="224"/>
      <c r="W368" s="206"/>
      <c r="X368" s="206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</row>
    <row r="369" spans="1:44" ht="18" customHeight="1">
      <c r="A369" s="219"/>
      <c r="B369" s="219"/>
      <c r="C369" s="220"/>
      <c r="D369" s="221"/>
      <c r="E369" s="222"/>
      <c r="F369" s="219"/>
      <c r="G369" s="223"/>
      <c r="H369" s="224"/>
      <c r="I369" s="224"/>
      <c r="J369" s="224"/>
      <c r="K369" s="226"/>
      <c r="L369" s="227"/>
      <c r="M369" s="224"/>
      <c r="N369" s="224"/>
      <c r="O369" s="226"/>
      <c r="P369" s="224"/>
      <c r="Q369" s="224"/>
      <c r="R369" s="224"/>
      <c r="S369" s="224"/>
      <c r="T369" s="224"/>
      <c r="U369" s="219"/>
      <c r="V369" s="224"/>
      <c r="W369" s="206"/>
      <c r="X369" s="206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</row>
    <row r="370" spans="1:44" ht="18" customHeight="1">
      <c r="A370" s="219"/>
      <c r="B370" s="219"/>
      <c r="C370" s="220"/>
      <c r="D370" s="221"/>
      <c r="E370" s="222"/>
      <c r="F370" s="219"/>
      <c r="G370" s="223"/>
      <c r="H370" s="224"/>
      <c r="I370" s="224"/>
      <c r="J370" s="224"/>
      <c r="K370" s="226"/>
      <c r="L370" s="227"/>
      <c r="M370" s="224"/>
      <c r="N370" s="224"/>
      <c r="O370" s="226"/>
      <c r="P370" s="224"/>
      <c r="Q370" s="224"/>
      <c r="R370" s="224"/>
      <c r="S370" s="224"/>
      <c r="T370" s="224"/>
      <c r="U370" s="219"/>
      <c r="V370" s="224"/>
      <c r="W370" s="206"/>
      <c r="X370" s="206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</row>
    <row r="371" spans="1:44" ht="18" customHeight="1">
      <c r="A371" s="219"/>
      <c r="B371" s="219"/>
      <c r="C371" s="220"/>
      <c r="D371" s="221"/>
      <c r="E371" s="222"/>
      <c r="F371" s="219"/>
      <c r="G371" s="223"/>
      <c r="H371" s="224"/>
      <c r="I371" s="224"/>
      <c r="J371" s="224"/>
      <c r="K371" s="226"/>
      <c r="L371" s="227"/>
      <c r="M371" s="224"/>
      <c r="N371" s="224"/>
      <c r="O371" s="226"/>
      <c r="P371" s="224"/>
      <c r="Q371" s="224"/>
      <c r="R371" s="224"/>
      <c r="S371" s="224"/>
      <c r="T371" s="224"/>
      <c r="U371" s="219"/>
      <c r="V371" s="224"/>
      <c r="W371" s="206"/>
      <c r="X371" s="206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</row>
    <row r="372" spans="1:44" ht="18" customHeight="1">
      <c r="A372" s="219"/>
      <c r="B372" s="219"/>
      <c r="C372" s="220"/>
      <c r="D372" s="221"/>
      <c r="E372" s="222"/>
      <c r="F372" s="219"/>
      <c r="G372" s="223"/>
      <c r="H372" s="224"/>
      <c r="I372" s="224"/>
      <c r="J372" s="224"/>
      <c r="K372" s="226"/>
      <c r="L372" s="227"/>
      <c r="M372" s="224"/>
      <c r="N372" s="224"/>
      <c r="O372" s="226"/>
      <c r="P372" s="224"/>
      <c r="Q372" s="224"/>
      <c r="R372" s="224"/>
      <c r="S372" s="224"/>
      <c r="T372" s="224"/>
      <c r="U372" s="219"/>
      <c r="V372" s="224"/>
      <c r="W372" s="206"/>
      <c r="X372" s="206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</row>
    <row r="373" spans="1:44" ht="18" customHeight="1">
      <c r="A373" s="219"/>
      <c r="B373" s="219"/>
      <c r="C373" s="220"/>
      <c r="D373" s="221"/>
      <c r="E373" s="222"/>
      <c r="F373" s="219"/>
      <c r="G373" s="223"/>
      <c r="H373" s="224"/>
      <c r="I373" s="224"/>
      <c r="J373" s="224"/>
      <c r="K373" s="226"/>
      <c r="L373" s="227"/>
      <c r="M373" s="224"/>
      <c r="N373" s="224"/>
      <c r="O373" s="226"/>
      <c r="P373" s="224"/>
      <c r="Q373" s="224"/>
      <c r="R373" s="224"/>
      <c r="S373" s="224"/>
      <c r="T373" s="224"/>
      <c r="U373" s="219"/>
      <c r="V373" s="224"/>
      <c r="W373" s="206"/>
      <c r="X373" s="206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</row>
    <row r="374" spans="1:44" ht="18" customHeight="1">
      <c r="A374" s="219"/>
      <c r="B374" s="219"/>
      <c r="C374" s="220"/>
      <c r="D374" s="221"/>
      <c r="E374" s="222"/>
      <c r="F374" s="219"/>
      <c r="G374" s="223"/>
      <c r="H374" s="224"/>
      <c r="I374" s="224"/>
      <c r="J374" s="224"/>
      <c r="K374" s="226"/>
      <c r="L374" s="227"/>
      <c r="M374" s="224"/>
      <c r="N374" s="224"/>
      <c r="O374" s="226"/>
      <c r="P374" s="224"/>
      <c r="Q374" s="224"/>
      <c r="R374" s="224"/>
      <c r="S374" s="224"/>
      <c r="T374" s="224"/>
      <c r="U374" s="219"/>
      <c r="V374" s="224"/>
      <c r="W374" s="206"/>
      <c r="X374" s="206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</row>
    <row r="375" spans="1:44" ht="18" customHeight="1">
      <c r="A375" s="63"/>
      <c r="B375" s="63"/>
      <c r="C375" s="63"/>
      <c r="D375" s="63"/>
      <c r="E375" s="63"/>
      <c r="F375" s="63"/>
      <c r="G375" s="63"/>
      <c r="H375" s="10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4"/>
      <c r="X375" s="64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</row>
    <row r="376" spans="1:44" ht="18" customHeight="1">
      <c r="A376" s="63"/>
      <c r="B376" s="63"/>
      <c r="C376" s="63"/>
      <c r="D376" s="63"/>
      <c r="E376" s="63"/>
      <c r="F376" s="63"/>
      <c r="G376" s="63"/>
      <c r="H376" s="10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4"/>
      <c r="X376" s="64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</row>
    <row r="377" spans="1:44" ht="18" customHeight="1">
      <c r="A377" s="63"/>
      <c r="B377" s="63"/>
      <c r="C377" s="63"/>
      <c r="D377" s="63"/>
      <c r="E377" s="63"/>
      <c r="F377" s="63"/>
      <c r="G377" s="63"/>
      <c r="H377" s="10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4"/>
      <c r="X377" s="64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</row>
    <row r="378" spans="1:44" ht="18" customHeight="1">
      <c r="A378" s="63"/>
      <c r="B378" s="63"/>
      <c r="C378" s="63"/>
      <c r="D378" s="63"/>
      <c r="E378" s="63"/>
      <c r="F378" s="63"/>
      <c r="G378" s="63"/>
      <c r="H378" s="10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4"/>
      <c r="X378" s="64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</row>
    <row r="379" spans="1:44" ht="18" customHeight="1">
      <c r="A379" s="63"/>
      <c r="B379" s="63"/>
      <c r="C379" s="63"/>
      <c r="D379" s="63"/>
      <c r="E379" s="63"/>
      <c r="F379" s="63"/>
      <c r="G379" s="63"/>
      <c r="H379" s="10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4"/>
      <c r="X379" s="64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</row>
    <row r="380" spans="1:44" ht="18" customHeight="1">
      <c r="A380" s="63"/>
      <c r="B380" s="63"/>
      <c r="C380" s="63"/>
      <c r="D380" s="63"/>
      <c r="E380" s="63"/>
      <c r="F380" s="63"/>
      <c r="G380" s="63"/>
      <c r="H380" s="10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4"/>
      <c r="X380" s="64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</row>
    <row r="381" spans="1:44" ht="18" customHeight="1">
      <c r="A381" s="63"/>
      <c r="B381" s="63"/>
      <c r="C381" s="63"/>
      <c r="D381" s="63"/>
      <c r="E381" s="63"/>
      <c r="F381" s="63"/>
      <c r="G381" s="63"/>
      <c r="H381" s="10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4"/>
      <c r="X381" s="64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</row>
    <row r="382" spans="1:44" ht="18" customHeight="1">
      <c r="A382" s="63"/>
      <c r="B382" s="63"/>
      <c r="C382" s="63"/>
      <c r="D382" s="63"/>
      <c r="E382" s="63"/>
      <c r="F382" s="63"/>
      <c r="G382" s="63"/>
      <c r="H382" s="10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4"/>
      <c r="X382" s="64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</row>
    <row r="383" spans="1:44" ht="18" customHeight="1">
      <c r="A383" s="63"/>
      <c r="B383" s="63"/>
      <c r="C383" s="63"/>
      <c r="D383" s="63"/>
      <c r="E383" s="63"/>
      <c r="F383" s="63"/>
      <c r="G383" s="63"/>
      <c r="H383" s="10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4"/>
      <c r="X383" s="64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</row>
    <row r="384" spans="1:44" ht="18" customHeight="1">
      <c r="A384" s="63"/>
      <c r="B384" s="63"/>
      <c r="C384" s="63"/>
      <c r="D384" s="63"/>
      <c r="E384" s="63"/>
      <c r="F384" s="63"/>
      <c r="G384" s="63"/>
      <c r="H384" s="10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4"/>
      <c r="X384" s="64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</row>
    <row r="385" spans="1:44" ht="18" customHeight="1">
      <c r="A385" s="63"/>
      <c r="B385" s="63"/>
      <c r="C385" s="63"/>
      <c r="D385" s="63"/>
      <c r="E385" s="63"/>
      <c r="F385" s="63"/>
      <c r="G385" s="63"/>
      <c r="H385" s="10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4"/>
      <c r="X385" s="64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</row>
    <row r="386" spans="1:44" ht="18" customHeight="1">
      <c r="A386" s="63"/>
      <c r="B386" s="63"/>
      <c r="C386" s="63"/>
      <c r="D386" s="63"/>
      <c r="E386" s="63"/>
      <c r="F386" s="63"/>
      <c r="G386" s="63"/>
      <c r="H386" s="10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4"/>
      <c r="X386" s="64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</row>
    <row r="387" spans="1:44" ht="18" customHeight="1">
      <c r="A387" s="63"/>
      <c r="B387" s="63"/>
      <c r="C387" s="63"/>
      <c r="D387" s="63"/>
      <c r="E387" s="63"/>
      <c r="F387" s="63"/>
      <c r="G387" s="63"/>
      <c r="H387" s="10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4"/>
      <c r="X387" s="64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</row>
    <row r="388" spans="1:44" ht="18" customHeight="1">
      <c r="A388" s="63"/>
      <c r="B388" s="63"/>
      <c r="C388" s="63"/>
      <c r="D388" s="63"/>
      <c r="E388" s="63"/>
      <c r="F388" s="63"/>
      <c r="G388" s="63"/>
      <c r="H388" s="10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4"/>
      <c r="X388" s="64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</row>
    <row r="389" spans="1:44" ht="18" customHeight="1">
      <c r="A389" s="63"/>
      <c r="B389" s="63"/>
      <c r="C389" s="63"/>
      <c r="D389" s="63"/>
      <c r="E389" s="63"/>
      <c r="F389" s="63"/>
      <c r="G389" s="63"/>
      <c r="H389" s="10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4"/>
      <c r="X389" s="64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</row>
    <row r="390" spans="1:44" ht="18" customHeight="1">
      <c r="A390" s="63"/>
      <c r="B390" s="63"/>
      <c r="C390" s="63"/>
      <c r="D390" s="63"/>
      <c r="E390" s="63"/>
      <c r="F390" s="63"/>
      <c r="G390" s="63"/>
      <c r="H390" s="10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4"/>
      <c r="X390" s="64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</row>
    <row r="391" spans="1:44" ht="18" customHeight="1">
      <c r="A391" s="63"/>
      <c r="B391" s="63"/>
      <c r="C391" s="63"/>
      <c r="D391" s="63"/>
      <c r="E391" s="63"/>
      <c r="F391" s="63"/>
      <c r="G391" s="63"/>
      <c r="H391" s="10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4"/>
      <c r="X391" s="64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</row>
    <row r="392" spans="1:44" ht="18" customHeight="1">
      <c r="A392" s="63"/>
      <c r="B392" s="63"/>
      <c r="C392" s="63"/>
      <c r="D392" s="63"/>
      <c r="E392" s="63"/>
      <c r="F392" s="63"/>
      <c r="G392" s="63"/>
      <c r="H392" s="10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4"/>
      <c r="X392" s="64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</row>
    <row r="393" spans="1:44" ht="18" customHeight="1">
      <c r="A393" s="63"/>
      <c r="B393" s="63"/>
      <c r="C393" s="63"/>
      <c r="D393" s="63"/>
      <c r="E393" s="63"/>
      <c r="F393" s="63"/>
      <c r="G393" s="63"/>
      <c r="H393" s="10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4"/>
      <c r="X393" s="64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</row>
    <row r="394" spans="1:44" ht="18" customHeight="1">
      <c r="A394" s="63"/>
      <c r="B394" s="63"/>
      <c r="C394" s="63"/>
      <c r="D394" s="63"/>
      <c r="E394" s="63"/>
      <c r="F394" s="63"/>
      <c r="G394" s="63"/>
      <c r="H394" s="10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4"/>
      <c r="X394" s="64"/>
      <c r="Y394" s="63"/>
      <c r="Z394" s="63"/>
      <c r="AA394" s="63"/>
      <c r="AB394" s="63"/>
      <c r="AC394" s="63"/>
      <c r="AD394" s="63"/>
      <c r="AE394" s="63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</row>
    <row r="395" spans="1:44" ht="18" customHeight="1">
      <c r="A395" s="63"/>
      <c r="B395" s="63"/>
      <c r="C395" s="63"/>
      <c r="D395" s="63"/>
      <c r="E395" s="63"/>
      <c r="F395" s="63"/>
      <c r="G395" s="63"/>
      <c r="H395" s="10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4"/>
      <c r="X395" s="64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</row>
    <row r="396" spans="1:44" ht="18" customHeight="1">
      <c r="A396" s="63"/>
      <c r="B396" s="63"/>
      <c r="C396" s="63"/>
      <c r="D396" s="63"/>
      <c r="E396" s="63"/>
      <c r="F396" s="63"/>
      <c r="G396" s="63"/>
      <c r="H396" s="10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4"/>
      <c r="X396" s="64"/>
      <c r="Y396" s="63"/>
      <c r="Z396" s="63"/>
      <c r="AA396" s="63"/>
      <c r="AB396" s="63"/>
      <c r="AC396" s="63"/>
      <c r="AD396" s="63"/>
      <c r="AE396" s="63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</row>
    <row r="397" spans="1:44" ht="18" customHeight="1">
      <c r="A397" s="63"/>
      <c r="B397" s="63"/>
      <c r="C397" s="63"/>
      <c r="D397" s="63"/>
      <c r="E397" s="63"/>
      <c r="F397" s="63"/>
      <c r="G397" s="63"/>
      <c r="H397" s="10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4"/>
      <c r="X397" s="64"/>
      <c r="Y397" s="63"/>
      <c r="Z397" s="63"/>
      <c r="AA397" s="63"/>
      <c r="AB397" s="63"/>
      <c r="AC397" s="63"/>
      <c r="AD397" s="63"/>
      <c r="AE397" s="63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</row>
    <row r="398" spans="1:44" ht="18" customHeight="1">
      <c r="A398" s="63"/>
      <c r="B398" s="63"/>
      <c r="C398" s="63"/>
      <c r="D398" s="63"/>
      <c r="E398" s="63"/>
      <c r="F398" s="63"/>
      <c r="G398" s="63"/>
      <c r="H398" s="10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4"/>
      <c r="X398" s="64"/>
      <c r="Y398" s="63"/>
      <c r="Z398" s="63"/>
      <c r="AA398" s="63"/>
      <c r="AB398" s="63"/>
      <c r="AC398" s="63"/>
      <c r="AD398" s="63"/>
      <c r="AE398" s="63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</row>
    <row r="399" spans="1:44" ht="18" customHeight="1">
      <c r="A399" s="63"/>
      <c r="B399" s="63"/>
      <c r="C399" s="63"/>
      <c r="D399" s="63"/>
      <c r="E399" s="63"/>
      <c r="F399" s="63"/>
      <c r="G399" s="63"/>
      <c r="H399" s="10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4"/>
      <c r="X399" s="64"/>
      <c r="Y399" s="63"/>
      <c r="Z399" s="63"/>
      <c r="AA399" s="63"/>
      <c r="AB399" s="63"/>
      <c r="AC399" s="63"/>
      <c r="AD399" s="63"/>
      <c r="AE399" s="63"/>
      <c r="AF399" s="63"/>
      <c r="AG399" s="63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</row>
    <row r="400" spans="1:44" ht="18" customHeight="1">
      <c r="A400" s="63"/>
      <c r="B400" s="63"/>
      <c r="C400" s="63"/>
      <c r="D400" s="63"/>
      <c r="E400" s="63"/>
      <c r="F400" s="63"/>
      <c r="G400" s="63"/>
      <c r="H400" s="10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4"/>
      <c r="X400" s="64"/>
      <c r="Y400" s="63"/>
      <c r="Z400" s="63"/>
      <c r="AA400" s="63"/>
      <c r="AB400" s="63"/>
      <c r="AC400" s="63"/>
      <c r="AD400" s="63"/>
      <c r="AE400" s="63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</row>
    <row r="401" spans="1:44" ht="18" customHeight="1">
      <c r="A401" s="63"/>
      <c r="B401" s="63"/>
      <c r="C401" s="63"/>
      <c r="D401" s="63"/>
      <c r="E401" s="63"/>
      <c r="F401" s="63"/>
      <c r="G401" s="63"/>
      <c r="H401" s="10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4"/>
      <c r="X401" s="64"/>
      <c r="Y401" s="63"/>
      <c r="Z401" s="63"/>
      <c r="AA401" s="63"/>
      <c r="AB401" s="63"/>
      <c r="AC401" s="63"/>
      <c r="AD401" s="63"/>
      <c r="AE401" s="63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</row>
    <row r="402" spans="1:44" ht="18" customHeight="1">
      <c r="A402" s="63"/>
      <c r="B402" s="63"/>
      <c r="C402" s="63"/>
      <c r="D402" s="63"/>
      <c r="E402" s="63"/>
      <c r="F402" s="63"/>
      <c r="G402" s="63"/>
      <c r="H402" s="10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4"/>
      <c r="X402" s="64"/>
      <c r="Y402" s="63"/>
      <c r="Z402" s="63"/>
      <c r="AA402" s="63"/>
      <c r="AB402" s="63"/>
      <c r="AC402" s="63"/>
      <c r="AD402" s="63"/>
      <c r="AE402" s="63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</row>
    <row r="403" spans="1:44" ht="18" customHeight="1">
      <c r="A403" s="63"/>
      <c r="B403" s="63"/>
      <c r="C403" s="63"/>
      <c r="D403" s="63"/>
      <c r="E403" s="63"/>
      <c r="F403" s="63"/>
      <c r="G403" s="63"/>
      <c r="H403" s="10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4"/>
      <c r="X403" s="64"/>
      <c r="Y403" s="63"/>
      <c r="Z403" s="63"/>
      <c r="AA403" s="63"/>
      <c r="AB403" s="63"/>
      <c r="AC403" s="63"/>
      <c r="AD403" s="63"/>
      <c r="AE403" s="63"/>
      <c r="AF403" s="63"/>
      <c r="AG403" s="63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</row>
    <row r="404" spans="1:44" ht="18" customHeight="1">
      <c r="A404" s="63"/>
      <c r="B404" s="63"/>
      <c r="C404" s="63"/>
      <c r="D404" s="63"/>
      <c r="E404" s="63"/>
      <c r="F404" s="63"/>
      <c r="G404" s="63"/>
      <c r="H404" s="10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4"/>
      <c r="X404" s="64"/>
      <c r="Y404" s="63"/>
      <c r="Z404" s="63"/>
      <c r="AA404" s="63"/>
      <c r="AB404" s="63"/>
      <c r="AC404" s="63"/>
      <c r="AD404" s="63"/>
      <c r="AE404" s="63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</row>
    <row r="405" spans="1:44" ht="18" customHeight="1">
      <c r="A405" s="63"/>
      <c r="B405" s="63"/>
      <c r="C405" s="63"/>
      <c r="D405" s="63"/>
      <c r="E405" s="63"/>
      <c r="F405" s="63"/>
      <c r="G405" s="63"/>
      <c r="H405" s="10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4"/>
      <c r="X405" s="64"/>
      <c r="Y405" s="63"/>
      <c r="Z405" s="63"/>
      <c r="AA405" s="63"/>
      <c r="AB405" s="63"/>
      <c r="AC405" s="63"/>
      <c r="AD405" s="63"/>
      <c r="AE405" s="63"/>
      <c r="AF405" s="63"/>
      <c r="AG405" s="63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</row>
    <row r="406" spans="1:44" ht="18" customHeight="1">
      <c r="A406" s="63"/>
      <c r="B406" s="63"/>
      <c r="C406" s="63"/>
      <c r="D406" s="63"/>
      <c r="E406" s="63"/>
      <c r="F406" s="63"/>
      <c r="G406" s="63"/>
      <c r="H406" s="10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4"/>
      <c r="X406" s="64"/>
      <c r="Y406" s="63"/>
      <c r="Z406" s="63"/>
      <c r="AA406" s="63"/>
      <c r="AB406" s="63"/>
      <c r="AC406" s="63"/>
      <c r="AD406" s="63"/>
      <c r="AE406" s="63"/>
      <c r="AF406" s="63"/>
      <c r="AG406" s="63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</row>
    <row r="407" spans="1:44" ht="18" customHeight="1">
      <c r="A407" s="63"/>
      <c r="B407" s="63"/>
      <c r="C407" s="63"/>
      <c r="D407" s="63"/>
      <c r="E407" s="63"/>
      <c r="F407" s="63"/>
      <c r="G407" s="63"/>
      <c r="H407" s="10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4"/>
      <c r="X407" s="64"/>
      <c r="Y407" s="63"/>
      <c r="Z407" s="63"/>
      <c r="AA407" s="63"/>
      <c r="AB407" s="63"/>
      <c r="AC407" s="63"/>
      <c r="AD407" s="63"/>
      <c r="AE407" s="63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</row>
    <row r="408" spans="1:44" ht="18" customHeight="1">
      <c r="A408" s="63"/>
      <c r="B408" s="63"/>
      <c r="C408" s="63"/>
      <c r="D408" s="63"/>
      <c r="E408" s="63"/>
      <c r="F408" s="63"/>
      <c r="G408" s="63"/>
      <c r="H408" s="10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4"/>
      <c r="X408" s="64"/>
      <c r="Y408" s="63"/>
      <c r="Z408" s="63"/>
      <c r="AA408" s="63"/>
      <c r="AB408" s="63"/>
      <c r="AC408" s="63"/>
      <c r="AD408" s="63"/>
      <c r="AE408" s="63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</row>
    <row r="409" spans="1:44" ht="18" customHeight="1">
      <c r="A409" s="63"/>
      <c r="B409" s="63"/>
      <c r="C409" s="63"/>
      <c r="D409" s="63"/>
      <c r="E409" s="63"/>
      <c r="F409" s="63"/>
      <c r="G409" s="63"/>
      <c r="H409" s="10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4"/>
      <c r="X409" s="64"/>
      <c r="Y409" s="63"/>
      <c r="Z409" s="63"/>
      <c r="AA409" s="63"/>
      <c r="AB409" s="63"/>
      <c r="AC409" s="63"/>
      <c r="AD409" s="63"/>
      <c r="AE409" s="63"/>
      <c r="AF409" s="63"/>
      <c r="AG409" s="63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</row>
    <row r="410" spans="1:44" ht="18" customHeight="1">
      <c r="A410" s="63"/>
      <c r="B410" s="63"/>
      <c r="C410" s="63"/>
      <c r="D410" s="63"/>
      <c r="E410" s="63"/>
      <c r="F410" s="63"/>
      <c r="G410" s="63"/>
      <c r="H410" s="10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4"/>
      <c r="X410" s="64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</row>
    <row r="411" spans="1:44" ht="18" customHeight="1">
      <c r="A411" s="63"/>
      <c r="B411" s="63"/>
      <c r="C411" s="63"/>
      <c r="D411" s="63"/>
      <c r="E411" s="63"/>
      <c r="F411" s="63"/>
      <c r="G411" s="63"/>
      <c r="H411" s="10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4"/>
      <c r="X411" s="64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</row>
    <row r="412" spans="1:44" ht="18" customHeight="1">
      <c r="A412" s="63"/>
      <c r="B412" s="63"/>
      <c r="C412" s="63"/>
      <c r="D412" s="63"/>
      <c r="E412" s="63"/>
      <c r="F412" s="63"/>
      <c r="G412" s="63"/>
      <c r="H412" s="10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4"/>
      <c r="X412" s="64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</row>
    <row r="413" spans="1:44" ht="18" customHeight="1">
      <c r="A413" s="63"/>
      <c r="B413" s="63"/>
      <c r="C413" s="63"/>
      <c r="D413" s="63"/>
      <c r="E413" s="63"/>
      <c r="F413" s="63"/>
      <c r="G413" s="63"/>
      <c r="H413" s="10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4"/>
      <c r="X413" s="64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</row>
    <row r="414" spans="1:44" ht="18" customHeight="1">
      <c r="A414" s="63"/>
      <c r="B414" s="63"/>
      <c r="C414" s="63"/>
      <c r="D414" s="63"/>
      <c r="E414" s="63"/>
      <c r="F414" s="63"/>
      <c r="G414" s="63"/>
      <c r="H414" s="10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4"/>
      <c r="X414" s="64"/>
      <c r="Y414" s="63"/>
      <c r="Z414" s="63"/>
      <c r="AA414" s="63"/>
      <c r="AB414" s="63"/>
      <c r="AC414" s="63"/>
      <c r="AD414" s="63"/>
      <c r="AE414" s="63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</row>
    <row r="415" spans="1:44" ht="18" customHeight="1">
      <c r="A415" s="63"/>
      <c r="B415" s="63"/>
      <c r="C415" s="63"/>
      <c r="D415" s="63"/>
      <c r="E415" s="63"/>
      <c r="F415" s="63"/>
      <c r="G415" s="63"/>
      <c r="H415" s="10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4"/>
      <c r="X415" s="64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</row>
    <row r="416" spans="1:44" ht="18" customHeight="1">
      <c r="A416" s="63"/>
      <c r="B416" s="63"/>
      <c r="C416" s="63"/>
      <c r="D416" s="63"/>
      <c r="E416" s="63"/>
      <c r="F416" s="63"/>
      <c r="G416" s="63"/>
      <c r="H416" s="10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4"/>
      <c r="X416" s="64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</row>
    <row r="417" spans="1:44" ht="18" customHeight="1">
      <c r="A417" s="63"/>
      <c r="B417" s="63"/>
      <c r="C417" s="63"/>
      <c r="D417" s="63"/>
      <c r="E417" s="63"/>
      <c r="F417" s="63"/>
      <c r="G417" s="63"/>
      <c r="H417" s="10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4"/>
      <c r="X417" s="64"/>
      <c r="Y417" s="63"/>
      <c r="Z417" s="63"/>
      <c r="AA417" s="63"/>
      <c r="AB417" s="63"/>
      <c r="AC417" s="63"/>
      <c r="AD417" s="63"/>
      <c r="AE417" s="63"/>
      <c r="AF417" s="63"/>
      <c r="AG417" s="63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</row>
    <row r="418" spans="1:44" ht="18" customHeight="1">
      <c r="A418" s="63"/>
      <c r="B418" s="63"/>
      <c r="C418" s="63"/>
      <c r="D418" s="63"/>
      <c r="E418" s="63"/>
      <c r="F418" s="63"/>
      <c r="G418" s="63"/>
      <c r="H418" s="10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4"/>
      <c r="X418" s="64"/>
      <c r="Y418" s="63"/>
      <c r="Z418" s="63"/>
      <c r="AA418" s="63"/>
      <c r="AB418" s="63"/>
      <c r="AC418" s="63"/>
      <c r="AD418" s="63"/>
      <c r="AE418" s="63"/>
      <c r="AF418" s="63"/>
      <c r="AG418" s="63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</row>
    <row r="419" spans="1:44" ht="18" customHeight="1">
      <c r="A419" s="63"/>
      <c r="B419" s="63"/>
      <c r="C419" s="63"/>
      <c r="D419" s="63"/>
      <c r="E419" s="63"/>
      <c r="F419" s="63"/>
      <c r="G419" s="63"/>
      <c r="H419" s="10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4"/>
      <c r="X419" s="64"/>
      <c r="Y419" s="63"/>
      <c r="Z419" s="63"/>
      <c r="AA419" s="63"/>
      <c r="AB419" s="63"/>
      <c r="AC419" s="63"/>
      <c r="AD419" s="63"/>
      <c r="AE419" s="63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</row>
    <row r="420" spans="1:44" ht="18" customHeight="1">
      <c r="A420" s="63"/>
      <c r="B420" s="63"/>
      <c r="C420" s="63"/>
      <c r="D420" s="63"/>
      <c r="E420" s="63"/>
      <c r="F420" s="63"/>
      <c r="G420" s="63"/>
      <c r="H420" s="10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4"/>
      <c r="X420" s="64"/>
      <c r="Y420" s="63"/>
      <c r="Z420" s="63"/>
      <c r="AA420" s="63"/>
      <c r="AB420" s="63"/>
      <c r="AC420" s="63"/>
      <c r="AD420" s="63"/>
      <c r="AE420" s="63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</row>
    <row r="421" spans="1:44" ht="18" customHeight="1">
      <c r="A421" s="63"/>
      <c r="B421" s="63"/>
      <c r="C421" s="63"/>
      <c r="D421" s="63"/>
      <c r="E421" s="63"/>
      <c r="F421" s="63"/>
      <c r="G421" s="63"/>
      <c r="H421" s="10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4"/>
      <c r="X421" s="64"/>
      <c r="Y421" s="63"/>
      <c r="Z421" s="63"/>
      <c r="AA421" s="63"/>
      <c r="AB421" s="63"/>
      <c r="AC421" s="63"/>
      <c r="AD421" s="63"/>
      <c r="AE421" s="63"/>
      <c r="AF421" s="63"/>
      <c r="AG421" s="63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</row>
    <row r="422" spans="1:44" ht="18" customHeight="1">
      <c r="A422" s="63"/>
      <c r="B422" s="63"/>
      <c r="C422" s="63"/>
      <c r="D422" s="63"/>
      <c r="E422" s="63"/>
      <c r="F422" s="63"/>
      <c r="G422" s="63"/>
      <c r="H422" s="10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4"/>
      <c r="X422" s="64"/>
      <c r="Y422" s="63"/>
      <c r="Z422" s="63"/>
      <c r="AA422" s="63"/>
      <c r="AB422" s="63"/>
      <c r="AC422" s="63"/>
      <c r="AD422" s="63"/>
      <c r="AE422" s="63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</row>
    <row r="423" spans="1:44" ht="18" customHeight="1">
      <c r="A423" s="63"/>
      <c r="B423" s="63"/>
      <c r="C423" s="63"/>
      <c r="D423" s="63"/>
      <c r="E423" s="63"/>
      <c r="F423" s="63"/>
      <c r="G423" s="63"/>
      <c r="H423" s="10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4"/>
      <c r="X423" s="64"/>
      <c r="Y423" s="63"/>
      <c r="Z423" s="63"/>
      <c r="AA423" s="63"/>
      <c r="AB423" s="63"/>
      <c r="AC423" s="63"/>
      <c r="AD423" s="63"/>
      <c r="AE423" s="63"/>
      <c r="AF423" s="63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</row>
    <row r="424" spans="1:44" ht="18" customHeight="1">
      <c r="A424" s="63"/>
      <c r="B424" s="63"/>
      <c r="C424" s="63"/>
      <c r="D424" s="63"/>
      <c r="E424" s="63"/>
      <c r="F424" s="63"/>
      <c r="G424" s="63"/>
      <c r="H424" s="10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4"/>
      <c r="X424" s="64"/>
      <c r="Y424" s="63"/>
      <c r="Z424" s="63"/>
      <c r="AA424" s="63"/>
      <c r="AB424" s="63"/>
      <c r="AC424" s="63"/>
      <c r="AD424" s="63"/>
      <c r="AE424" s="63"/>
      <c r="AF424" s="63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</row>
    <row r="425" spans="1:44" ht="18" customHeight="1">
      <c r="A425" s="63"/>
      <c r="B425" s="63"/>
      <c r="C425" s="63"/>
      <c r="D425" s="63"/>
      <c r="E425" s="63"/>
      <c r="F425" s="63"/>
      <c r="G425" s="63"/>
      <c r="H425" s="10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4"/>
      <c r="X425" s="64"/>
      <c r="Y425" s="63"/>
      <c r="Z425" s="63"/>
      <c r="AA425" s="63"/>
      <c r="AB425" s="63"/>
      <c r="AC425" s="63"/>
      <c r="AD425" s="63"/>
      <c r="AE425" s="63"/>
      <c r="AF425" s="63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</row>
    <row r="426" spans="1:44" ht="18" customHeight="1">
      <c r="A426" s="63"/>
      <c r="B426" s="63"/>
      <c r="C426" s="63"/>
      <c r="D426" s="63"/>
      <c r="E426" s="63"/>
      <c r="F426" s="63"/>
      <c r="G426" s="63"/>
      <c r="H426" s="10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4"/>
      <c r="X426" s="64"/>
      <c r="Y426" s="63"/>
      <c r="Z426" s="63"/>
      <c r="AA426" s="63"/>
      <c r="AB426" s="63"/>
      <c r="AC426" s="63"/>
      <c r="AD426" s="63"/>
      <c r="AE426" s="63"/>
      <c r="AF426" s="63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</row>
    <row r="427" spans="1:44" ht="18" customHeight="1">
      <c r="A427" s="63"/>
      <c r="B427" s="63"/>
      <c r="C427" s="63"/>
      <c r="D427" s="63"/>
      <c r="E427" s="63"/>
      <c r="F427" s="63"/>
      <c r="G427" s="63"/>
      <c r="H427" s="10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4"/>
      <c r="X427" s="64"/>
      <c r="Y427" s="63"/>
      <c r="Z427" s="63"/>
      <c r="AA427" s="63"/>
      <c r="AB427" s="63"/>
      <c r="AC427" s="63"/>
      <c r="AD427" s="63"/>
      <c r="AE427" s="63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</row>
    <row r="428" spans="1:44" ht="18" customHeight="1">
      <c r="A428" s="63"/>
      <c r="B428" s="63"/>
      <c r="C428" s="63"/>
      <c r="D428" s="63"/>
      <c r="E428" s="63"/>
      <c r="F428" s="63"/>
      <c r="G428" s="63"/>
      <c r="H428" s="10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4"/>
      <c r="X428" s="64"/>
      <c r="Y428" s="63"/>
      <c r="Z428" s="63"/>
      <c r="AA428" s="63"/>
      <c r="AB428" s="63"/>
      <c r="AC428" s="63"/>
      <c r="AD428" s="63"/>
      <c r="AE428" s="63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</row>
    <row r="429" spans="1:44" ht="18" customHeight="1">
      <c r="A429" s="63"/>
      <c r="B429" s="63"/>
      <c r="C429" s="63"/>
      <c r="D429" s="63"/>
      <c r="E429" s="63"/>
      <c r="F429" s="63"/>
      <c r="G429" s="63"/>
      <c r="H429" s="10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4"/>
      <c r="X429" s="64"/>
      <c r="Y429" s="63"/>
      <c r="Z429" s="63"/>
      <c r="AA429" s="63"/>
      <c r="AB429" s="63"/>
      <c r="AC429" s="63"/>
      <c r="AD429" s="63"/>
      <c r="AE429" s="63"/>
      <c r="AF429" s="63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</row>
    <row r="430" spans="1:44" ht="18" customHeight="1">
      <c r="A430" s="63"/>
      <c r="B430" s="63"/>
      <c r="C430" s="63"/>
      <c r="D430" s="63"/>
      <c r="E430" s="63"/>
      <c r="F430" s="63"/>
      <c r="G430" s="63"/>
      <c r="H430" s="10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4"/>
      <c r="X430" s="64"/>
      <c r="Y430" s="63"/>
      <c r="Z430" s="63"/>
      <c r="AA430" s="63"/>
      <c r="AB430" s="63"/>
      <c r="AC430" s="63"/>
      <c r="AD430" s="63"/>
      <c r="AE430" s="63"/>
      <c r="AF430" s="63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</row>
    <row r="431" spans="1:44" ht="18" customHeight="1">
      <c r="A431" s="63"/>
      <c r="B431" s="63"/>
      <c r="C431" s="63"/>
      <c r="D431" s="63"/>
      <c r="E431" s="63"/>
      <c r="F431" s="63"/>
      <c r="G431" s="63"/>
      <c r="H431" s="10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4"/>
      <c r="X431" s="64"/>
      <c r="Y431" s="63"/>
      <c r="Z431" s="63"/>
      <c r="AA431" s="63"/>
      <c r="AB431" s="63"/>
      <c r="AC431" s="63"/>
      <c r="AD431" s="63"/>
      <c r="AE431" s="63"/>
      <c r="AF431" s="63"/>
      <c r="AG431" s="63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</row>
    <row r="432" spans="1:44" ht="18" customHeight="1">
      <c r="A432" s="63"/>
      <c r="B432" s="63"/>
      <c r="C432" s="63"/>
      <c r="D432" s="63"/>
      <c r="E432" s="63"/>
      <c r="F432" s="63"/>
      <c r="G432" s="63"/>
      <c r="H432" s="10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4"/>
      <c r="X432" s="64"/>
      <c r="Y432" s="63"/>
      <c r="Z432" s="63"/>
      <c r="AA432" s="63"/>
      <c r="AB432" s="63"/>
      <c r="AC432" s="63"/>
      <c r="AD432" s="63"/>
      <c r="AE432" s="63"/>
      <c r="AF432" s="63"/>
      <c r="AG432" s="63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</row>
    <row r="433" spans="1:44" ht="18" customHeight="1">
      <c r="A433" s="63"/>
      <c r="B433" s="63"/>
      <c r="C433" s="63"/>
      <c r="D433" s="63"/>
      <c r="E433" s="63"/>
      <c r="F433" s="63"/>
      <c r="G433" s="63"/>
      <c r="H433" s="10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4"/>
      <c r="X433" s="64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</row>
    <row r="434" spans="1:44" ht="18" customHeight="1">
      <c r="A434" s="63"/>
      <c r="B434" s="63"/>
      <c r="C434" s="63"/>
      <c r="D434" s="63"/>
      <c r="E434" s="63"/>
      <c r="F434" s="63"/>
      <c r="G434" s="63"/>
      <c r="H434" s="10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4"/>
      <c r="X434" s="64"/>
      <c r="Y434" s="63"/>
      <c r="Z434" s="63"/>
      <c r="AA434" s="63"/>
      <c r="AB434" s="63"/>
      <c r="AC434" s="63"/>
      <c r="AD434" s="63"/>
      <c r="AE434" s="63"/>
      <c r="AF434" s="63"/>
      <c r="AG434" s="63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</row>
    <row r="435" spans="1:44" ht="18" customHeight="1">
      <c r="A435" s="63"/>
      <c r="B435" s="63"/>
      <c r="C435" s="63"/>
      <c r="D435" s="63"/>
      <c r="E435" s="63"/>
      <c r="F435" s="63"/>
      <c r="G435" s="63"/>
      <c r="H435" s="10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4"/>
      <c r="X435" s="64"/>
      <c r="Y435" s="63"/>
      <c r="Z435" s="63"/>
      <c r="AA435" s="63"/>
      <c r="AB435" s="63"/>
      <c r="AC435" s="63"/>
      <c r="AD435" s="63"/>
      <c r="AE435" s="63"/>
      <c r="AF435" s="63"/>
      <c r="AG435" s="63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</row>
    <row r="436" spans="1:44" ht="18" customHeight="1">
      <c r="A436" s="63"/>
      <c r="B436" s="63"/>
      <c r="C436" s="63"/>
      <c r="D436" s="63"/>
      <c r="E436" s="63"/>
      <c r="F436" s="63"/>
      <c r="G436" s="63"/>
      <c r="H436" s="10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4"/>
      <c r="X436" s="64"/>
      <c r="Y436" s="63"/>
      <c r="Z436" s="63"/>
      <c r="AA436" s="63"/>
      <c r="AB436" s="63"/>
      <c r="AC436" s="63"/>
      <c r="AD436" s="63"/>
      <c r="AE436" s="63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</row>
    <row r="437" spans="1:44" ht="18" customHeight="1">
      <c r="A437" s="63"/>
      <c r="B437" s="63"/>
      <c r="C437" s="63"/>
      <c r="D437" s="63"/>
      <c r="E437" s="63"/>
      <c r="F437" s="63"/>
      <c r="G437" s="63"/>
      <c r="H437" s="10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4"/>
      <c r="X437" s="64"/>
      <c r="Y437" s="63"/>
      <c r="Z437" s="63"/>
      <c r="AA437" s="63"/>
      <c r="AB437" s="63"/>
      <c r="AC437" s="63"/>
      <c r="AD437" s="63"/>
      <c r="AE437" s="63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</row>
    <row r="438" spans="1:44" ht="18" customHeight="1">
      <c r="A438" s="63"/>
      <c r="B438" s="63"/>
      <c r="C438" s="63"/>
      <c r="D438" s="63"/>
      <c r="E438" s="63"/>
      <c r="F438" s="63"/>
      <c r="G438" s="63"/>
      <c r="H438" s="10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4"/>
      <c r="X438" s="64"/>
      <c r="Y438" s="63"/>
      <c r="Z438" s="63"/>
      <c r="AA438" s="63"/>
      <c r="AB438" s="63"/>
      <c r="AC438" s="63"/>
      <c r="AD438" s="63"/>
      <c r="AE438" s="63"/>
      <c r="AF438" s="63"/>
      <c r="AG438" s="63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</row>
    <row r="439" spans="1:44" ht="18" customHeight="1">
      <c r="A439" s="63"/>
      <c r="B439" s="63"/>
      <c r="C439" s="63"/>
      <c r="D439" s="63"/>
      <c r="E439" s="63"/>
      <c r="F439" s="63"/>
      <c r="G439" s="63"/>
      <c r="H439" s="10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4"/>
      <c r="X439" s="64"/>
      <c r="Y439" s="63"/>
      <c r="Z439" s="63"/>
      <c r="AA439" s="63"/>
      <c r="AB439" s="63"/>
      <c r="AC439" s="63"/>
      <c r="AD439" s="63"/>
      <c r="AE439" s="63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</row>
    <row r="440" spans="1:44" ht="18" customHeight="1">
      <c r="A440" s="63"/>
      <c r="B440" s="63"/>
      <c r="C440" s="63"/>
      <c r="D440" s="63"/>
      <c r="E440" s="63"/>
      <c r="F440" s="63"/>
      <c r="G440" s="63"/>
      <c r="H440" s="10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4"/>
      <c r="X440" s="64"/>
      <c r="Y440" s="63"/>
      <c r="Z440" s="63"/>
      <c r="AA440" s="63"/>
      <c r="AB440" s="63"/>
      <c r="AC440" s="63"/>
      <c r="AD440" s="63"/>
      <c r="AE440" s="63"/>
      <c r="AF440" s="63"/>
      <c r="AG440" s="63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</row>
    <row r="441" spans="1:44" ht="18" customHeight="1">
      <c r="A441" s="63"/>
      <c r="B441" s="63"/>
      <c r="C441" s="63"/>
      <c r="D441" s="63"/>
      <c r="E441" s="63"/>
      <c r="F441" s="63"/>
      <c r="G441" s="63"/>
      <c r="H441" s="10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4"/>
      <c r="X441" s="64"/>
      <c r="Y441" s="63"/>
      <c r="Z441" s="63"/>
      <c r="AA441" s="63"/>
      <c r="AB441" s="63"/>
      <c r="AC441" s="63"/>
      <c r="AD441" s="63"/>
      <c r="AE441" s="63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</row>
    <row r="442" spans="1:44" ht="18" customHeight="1">
      <c r="A442" s="63"/>
      <c r="B442" s="63"/>
      <c r="C442" s="63"/>
      <c r="D442" s="63"/>
      <c r="E442" s="63"/>
      <c r="F442" s="63"/>
      <c r="G442" s="63"/>
      <c r="H442" s="10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4"/>
      <c r="X442" s="64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</row>
    <row r="443" spans="1:44" ht="18" customHeight="1">
      <c r="A443" s="63"/>
      <c r="B443" s="63"/>
      <c r="C443" s="63"/>
      <c r="D443" s="63"/>
      <c r="E443" s="63"/>
      <c r="F443" s="63"/>
      <c r="G443" s="63"/>
      <c r="H443" s="10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4"/>
      <c r="X443" s="64"/>
      <c r="Y443" s="63"/>
      <c r="Z443" s="63"/>
      <c r="AA443" s="63"/>
      <c r="AB443" s="63"/>
      <c r="AC443" s="63"/>
      <c r="AD443" s="63"/>
      <c r="AE443" s="63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</row>
    <row r="444" spans="1:44" ht="18" customHeight="1">
      <c r="A444" s="63"/>
      <c r="B444" s="63"/>
      <c r="C444" s="63"/>
      <c r="D444" s="63"/>
      <c r="E444" s="63"/>
      <c r="F444" s="63"/>
      <c r="G444" s="63"/>
      <c r="H444" s="10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4"/>
      <c r="X444" s="64"/>
      <c r="Y444" s="63"/>
      <c r="Z444" s="63"/>
      <c r="AA444" s="63"/>
      <c r="AB444" s="63"/>
      <c r="AC444" s="63"/>
      <c r="AD444" s="63"/>
      <c r="AE444" s="63"/>
      <c r="AF444" s="63"/>
      <c r="AG444" s="63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</row>
    <row r="445" spans="1:44" ht="18" customHeight="1">
      <c r="A445" s="61"/>
    </row>
    <row r="446" spans="1:44" ht="18" customHeight="1">
      <c r="A446" s="61"/>
    </row>
    <row r="447" spans="1:44" ht="18" customHeight="1">
      <c r="A447" s="61"/>
    </row>
    <row r="448" spans="1:44" ht="18" customHeight="1">
      <c r="A448" s="61"/>
    </row>
    <row r="449" spans="1:1" ht="18" customHeight="1">
      <c r="A449" s="61"/>
    </row>
    <row r="450" spans="1:1" ht="18" customHeight="1">
      <c r="A450" s="61"/>
    </row>
    <row r="451" spans="1:1" ht="18" customHeight="1">
      <c r="A451" s="61"/>
    </row>
    <row r="452" spans="1:1" ht="18" customHeight="1">
      <c r="A452" s="61"/>
    </row>
    <row r="453" spans="1:1" ht="18" customHeight="1">
      <c r="A453" s="61"/>
    </row>
    <row r="454" spans="1:1" ht="18" customHeight="1">
      <c r="A454" s="61"/>
    </row>
    <row r="455" spans="1:1" ht="18" customHeight="1">
      <c r="A455" s="61"/>
    </row>
    <row r="456" spans="1:1" ht="18" customHeight="1">
      <c r="A456" s="61"/>
    </row>
    <row r="457" spans="1:1" ht="18" customHeight="1">
      <c r="A457" s="61"/>
    </row>
    <row r="458" spans="1:1" ht="18" customHeight="1">
      <c r="A458" s="61"/>
    </row>
    <row r="459" spans="1:1" ht="18" customHeight="1">
      <c r="A459" s="61"/>
    </row>
    <row r="460" spans="1:1" ht="18" customHeight="1">
      <c r="A460" s="61"/>
    </row>
    <row r="461" spans="1:1" ht="18" customHeight="1">
      <c r="A461" s="61"/>
    </row>
    <row r="462" spans="1:1" ht="18" customHeight="1">
      <c r="A462" s="61"/>
    </row>
    <row r="463" spans="1:1" ht="18" customHeight="1">
      <c r="A463" s="61"/>
    </row>
    <row r="464" spans="1:1" ht="18" customHeight="1">
      <c r="A464" s="61"/>
    </row>
    <row r="465" spans="1:1" ht="18" customHeight="1">
      <c r="A465" s="61"/>
    </row>
    <row r="466" spans="1:1" ht="18" customHeight="1">
      <c r="A466" s="61"/>
    </row>
    <row r="467" spans="1:1" ht="18" customHeight="1">
      <c r="A467" s="61"/>
    </row>
    <row r="468" spans="1:1" ht="18" customHeight="1">
      <c r="A468" s="61"/>
    </row>
    <row r="469" spans="1:1" ht="18" customHeight="1">
      <c r="A469" s="61"/>
    </row>
    <row r="470" spans="1:1" ht="18" customHeight="1">
      <c r="A470" s="61"/>
    </row>
    <row r="471" spans="1:1" ht="18" customHeight="1">
      <c r="A471" s="61"/>
    </row>
    <row r="472" spans="1:1" ht="18" customHeight="1">
      <c r="A472" s="61"/>
    </row>
    <row r="473" spans="1:1" ht="18" customHeight="1">
      <c r="A473" s="61"/>
    </row>
    <row r="474" spans="1:1" ht="18" customHeight="1">
      <c r="A474" s="61"/>
    </row>
    <row r="475" spans="1:1" ht="18" customHeight="1">
      <c r="A475" s="61"/>
    </row>
    <row r="476" spans="1:1" ht="18" customHeight="1">
      <c r="A476" s="61"/>
    </row>
    <row r="477" spans="1:1" ht="18" customHeight="1">
      <c r="A477" s="61"/>
    </row>
    <row r="478" spans="1:1" ht="18" customHeight="1">
      <c r="A478" s="61"/>
    </row>
    <row r="479" spans="1:1" ht="18" customHeight="1">
      <c r="A479" s="61"/>
    </row>
    <row r="480" spans="1:1" ht="18" customHeight="1">
      <c r="A480" s="61"/>
    </row>
    <row r="481" spans="1:1" ht="18" customHeight="1">
      <c r="A481" s="61"/>
    </row>
    <row r="482" spans="1:1" ht="18" customHeight="1">
      <c r="A482" s="61"/>
    </row>
    <row r="483" spans="1:1" ht="18" customHeight="1">
      <c r="A483" s="61"/>
    </row>
    <row r="484" spans="1:1" ht="18" customHeight="1">
      <c r="A484" s="61"/>
    </row>
    <row r="485" spans="1:1" ht="18" customHeight="1">
      <c r="A485" s="61"/>
    </row>
    <row r="486" spans="1:1" ht="18" customHeight="1">
      <c r="A486" s="61"/>
    </row>
    <row r="487" spans="1:1" ht="18" customHeight="1">
      <c r="A487" s="61"/>
    </row>
    <row r="488" spans="1:1" ht="18" customHeight="1">
      <c r="A488" s="61"/>
    </row>
    <row r="489" spans="1:1" ht="18" customHeight="1">
      <c r="A489" s="61"/>
    </row>
    <row r="490" spans="1:1" ht="18" customHeight="1">
      <c r="A490" s="61"/>
    </row>
    <row r="491" spans="1:1" ht="18" customHeight="1">
      <c r="A491" s="61"/>
    </row>
    <row r="492" spans="1:1" ht="18" customHeight="1">
      <c r="A492" s="61"/>
    </row>
    <row r="493" spans="1:1" ht="18" customHeight="1">
      <c r="A493" s="61"/>
    </row>
    <row r="494" spans="1:1" ht="18" customHeight="1">
      <c r="A494" s="61"/>
    </row>
    <row r="495" spans="1:1" ht="18" customHeight="1">
      <c r="A495" s="61"/>
    </row>
    <row r="496" spans="1:1" ht="18" customHeight="1">
      <c r="A496" s="61"/>
    </row>
    <row r="497" spans="1:1" ht="18" customHeight="1">
      <c r="A497" s="61"/>
    </row>
    <row r="498" spans="1:1" ht="18" customHeight="1">
      <c r="A498" s="61"/>
    </row>
    <row r="499" spans="1:1" ht="18" customHeight="1">
      <c r="A499" s="61"/>
    </row>
    <row r="500" spans="1:1" ht="18" customHeight="1">
      <c r="A500" s="61"/>
    </row>
    <row r="501" spans="1:1" ht="18" customHeight="1">
      <c r="A501" s="61"/>
    </row>
    <row r="502" spans="1:1" ht="18" customHeight="1">
      <c r="A502" s="61"/>
    </row>
    <row r="503" spans="1:1" ht="18" customHeight="1">
      <c r="A503" s="61"/>
    </row>
    <row r="504" spans="1:1" ht="18" customHeight="1">
      <c r="A504" s="61"/>
    </row>
    <row r="505" spans="1:1" ht="18" customHeight="1">
      <c r="A505" s="61"/>
    </row>
    <row r="506" spans="1:1" ht="18" customHeight="1">
      <c r="A506" s="61"/>
    </row>
    <row r="507" spans="1:1" ht="18" customHeight="1">
      <c r="A507" s="61"/>
    </row>
    <row r="508" spans="1:1" ht="18" customHeight="1">
      <c r="A508" s="61"/>
    </row>
    <row r="509" spans="1:1" ht="18" customHeight="1">
      <c r="A509" s="61"/>
    </row>
    <row r="510" spans="1:1" ht="18" customHeight="1">
      <c r="A510" s="61"/>
    </row>
    <row r="511" spans="1:1" ht="18" customHeight="1">
      <c r="A511" s="61"/>
    </row>
    <row r="512" spans="1:1" ht="18" customHeight="1">
      <c r="A512" s="61"/>
    </row>
    <row r="513" spans="1:1" ht="18" customHeight="1">
      <c r="A513" s="61"/>
    </row>
    <row r="514" spans="1:1" ht="18" customHeight="1">
      <c r="A514" s="61"/>
    </row>
    <row r="515" spans="1:1" ht="18" customHeight="1">
      <c r="A515" s="61"/>
    </row>
    <row r="516" spans="1:1" ht="18" customHeight="1">
      <c r="A516" s="61"/>
    </row>
    <row r="517" spans="1:1" ht="18" customHeight="1">
      <c r="A517" s="61"/>
    </row>
    <row r="518" spans="1:1" ht="18" customHeight="1">
      <c r="A518" s="61"/>
    </row>
    <row r="519" spans="1:1" ht="18" customHeight="1">
      <c r="A519" s="61"/>
    </row>
    <row r="520" spans="1:1" ht="18" customHeight="1">
      <c r="A520" s="61"/>
    </row>
    <row r="521" spans="1:1" ht="18" customHeight="1">
      <c r="A521" s="61"/>
    </row>
    <row r="522" spans="1:1" ht="18" customHeight="1">
      <c r="A522" s="61"/>
    </row>
    <row r="523" spans="1:1" ht="18" customHeight="1">
      <c r="A523" s="61"/>
    </row>
    <row r="524" spans="1:1" ht="18" customHeight="1">
      <c r="A524" s="61"/>
    </row>
    <row r="525" spans="1:1" ht="18" customHeight="1">
      <c r="A525" s="61"/>
    </row>
    <row r="526" spans="1:1" ht="18" customHeight="1">
      <c r="A526" s="61"/>
    </row>
    <row r="527" spans="1:1" ht="18" customHeight="1">
      <c r="A527" s="61"/>
    </row>
    <row r="528" spans="1:1" ht="18" customHeight="1">
      <c r="A528" s="61"/>
    </row>
    <row r="529" spans="1:1" ht="18" customHeight="1">
      <c r="A529" s="61"/>
    </row>
    <row r="530" spans="1:1" ht="18" customHeight="1">
      <c r="A530" s="61"/>
    </row>
    <row r="531" spans="1:1" ht="18" customHeight="1">
      <c r="A531" s="61"/>
    </row>
    <row r="532" spans="1:1" ht="18" customHeight="1">
      <c r="A532" s="61"/>
    </row>
    <row r="533" spans="1:1" ht="18" customHeight="1">
      <c r="A533" s="61"/>
    </row>
    <row r="534" spans="1:1" ht="18" customHeight="1">
      <c r="A534" s="61"/>
    </row>
    <row r="535" spans="1:1" ht="18" customHeight="1">
      <c r="A535" s="61"/>
    </row>
    <row r="536" spans="1:1" ht="18" customHeight="1">
      <c r="A536" s="61"/>
    </row>
    <row r="537" spans="1:1" ht="18" customHeight="1">
      <c r="A537" s="61"/>
    </row>
    <row r="538" spans="1:1" ht="18" customHeight="1">
      <c r="A538" s="61"/>
    </row>
    <row r="539" spans="1:1" ht="18" customHeight="1">
      <c r="A539" s="61"/>
    </row>
    <row r="540" spans="1:1" ht="18" customHeight="1">
      <c r="A540" s="61"/>
    </row>
    <row r="541" spans="1:1" ht="18" customHeight="1">
      <c r="A541" s="61"/>
    </row>
    <row r="542" spans="1:1" ht="18" customHeight="1">
      <c r="A542" s="61"/>
    </row>
    <row r="543" spans="1:1" ht="18" customHeight="1">
      <c r="A543" s="61"/>
    </row>
    <row r="544" spans="1:1" ht="18" customHeight="1">
      <c r="A544" s="61"/>
    </row>
    <row r="545" spans="1:1" ht="18" customHeight="1">
      <c r="A545" s="61"/>
    </row>
    <row r="546" spans="1:1" ht="18" customHeight="1">
      <c r="A546" s="61"/>
    </row>
    <row r="547" spans="1:1" ht="18" customHeight="1">
      <c r="A547" s="61"/>
    </row>
    <row r="548" spans="1:1" ht="18" customHeight="1">
      <c r="A548" s="61"/>
    </row>
    <row r="549" spans="1:1" ht="18" customHeight="1">
      <c r="A549" s="61"/>
    </row>
    <row r="550" spans="1:1" ht="18" customHeight="1">
      <c r="A550" s="61"/>
    </row>
    <row r="551" spans="1:1" ht="18" customHeight="1">
      <c r="A551" s="61"/>
    </row>
    <row r="552" spans="1:1" ht="18" customHeight="1">
      <c r="A552" s="61"/>
    </row>
    <row r="553" spans="1:1" ht="18" customHeight="1">
      <c r="A553" s="61"/>
    </row>
    <row r="554" spans="1:1" ht="18" customHeight="1">
      <c r="A554" s="61"/>
    </row>
    <row r="555" spans="1:1" ht="18" customHeight="1">
      <c r="A555" s="61"/>
    </row>
    <row r="556" spans="1:1" ht="18" customHeight="1">
      <c r="A556" s="61"/>
    </row>
    <row r="557" spans="1:1" ht="18" customHeight="1">
      <c r="A557" s="61"/>
    </row>
    <row r="558" spans="1:1" ht="18" customHeight="1">
      <c r="A558" s="61"/>
    </row>
    <row r="559" spans="1:1" ht="18" customHeight="1">
      <c r="A559" s="61"/>
    </row>
    <row r="560" spans="1:1" ht="18" customHeight="1">
      <c r="A560" s="61"/>
    </row>
    <row r="561" spans="1:1" ht="18" customHeight="1">
      <c r="A561" s="61"/>
    </row>
    <row r="562" spans="1:1" ht="18" customHeight="1">
      <c r="A562" s="61"/>
    </row>
    <row r="563" spans="1:1" ht="18" customHeight="1">
      <c r="A563" s="61"/>
    </row>
    <row r="564" spans="1:1" ht="18" customHeight="1">
      <c r="A564" s="61"/>
    </row>
    <row r="565" spans="1:1" ht="18" customHeight="1">
      <c r="A565" s="61"/>
    </row>
    <row r="566" spans="1:1" ht="18" customHeight="1">
      <c r="A566" s="61"/>
    </row>
    <row r="567" spans="1:1" ht="18" customHeight="1">
      <c r="A567" s="61"/>
    </row>
    <row r="568" spans="1:1" ht="18" customHeight="1">
      <c r="A568" s="61"/>
    </row>
    <row r="569" spans="1:1" ht="18" customHeight="1">
      <c r="A569" s="61"/>
    </row>
    <row r="570" spans="1:1" ht="18" customHeight="1">
      <c r="A570" s="61"/>
    </row>
    <row r="571" spans="1:1" ht="18" customHeight="1">
      <c r="A571" s="61"/>
    </row>
    <row r="572" spans="1:1" ht="18" customHeight="1">
      <c r="A572" s="61"/>
    </row>
    <row r="573" spans="1:1" ht="18" customHeight="1">
      <c r="A573" s="61"/>
    </row>
    <row r="574" spans="1:1" ht="18" customHeight="1">
      <c r="A574" s="61"/>
    </row>
    <row r="575" spans="1:1" ht="18" customHeight="1">
      <c r="A575" s="61"/>
    </row>
    <row r="576" spans="1:1" ht="18" customHeight="1">
      <c r="A576" s="61"/>
    </row>
    <row r="577" spans="1:1" ht="18" customHeight="1">
      <c r="A577" s="61"/>
    </row>
    <row r="578" spans="1:1" ht="18" customHeight="1">
      <c r="A578" s="61"/>
    </row>
    <row r="579" spans="1:1" ht="18" customHeight="1">
      <c r="A579" s="61"/>
    </row>
    <row r="580" spans="1:1" ht="18" customHeight="1">
      <c r="A580" s="61"/>
    </row>
    <row r="581" spans="1:1" ht="18" customHeight="1">
      <c r="A581" s="61"/>
    </row>
    <row r="582" spans="1:1" ht="18" customHeight="1">
      <c r="A582" s="61"/>
    </row>
    <row r="583" spans="1:1" ht="18" customHeight="1">
      <c r="A583" s="61"/>
    </row>
    <row r="584" spans="1:1" ht="18" customHeight="1">
      <c r="A584" s="61"/>
    </row>
    <row r="585" spans="1:1" ht="18" customHeight="1">
      <c r="A585" s="61"/>
    </row>
    <row r="586" spans="1:1" ht="18" customHeight="1">
      <c r="A586" s="61"/>
    </row>
    <row r="587" spans="1:1" ht="18" customHeight="1">
      <c r="A587" s="61"/>
    </row>
    <row r="588" spans="1:1" ht="18" customHeight="1">
      <c r="A588" s="61"/>
    </row>
    <row r="589" spans="1:1" ht="18" customHeight="1">
      <c r="A589" s="61"/>
    </row>
    <row r="590" spans="1:1" ht="18" customHeight="1">
      <c r="A590" s="61"/>
    </row>
    <row r="591" spans="1:1" ht="18" customHeight="1">
      <c r="A591" s="61"/>
    </row>
    <row r="592" spans="1:1" ht="18" customHeight="1">
      <c r="A592" s="61"/>
    </row>
    <row r="593" spans="1:1" ht="18" customHeight="1">
      <c r="A593" s="61"/>
    </row>
    <row r="594" spans="1:1" ht="18" customHeight="1">
      <c r="A594" s="61"/>
    </row>
    <row r="595" spans="1:1" ht="18" customHeight="1">
      <c r="A595" s="61"/>
    </row>
    <row r="596" spans="1:1" ht="18" customHeight="1">
      <c r="A596" s="61"/>
    </row>
    <row r="597" spans="1:1" ht="18" customHeight="1">
      <c r="A597" s="61"/>
    </row>
    <row r="598" spans="1:1" ht="18" customHeight="1">
      <c r="A598" s="61"/>
    </row>
    <row r="599" spans="1:1" ht="18" customHeight="1">
      <c r="A599" s="61"/>
    </row>
    <row r="600" spans="1:1" ht="18" customHeight="1">
      <c r="A600" s="61"/>
    </row>
    <row r="601" spans="1:1" ht="18" customHeight="1">
      <c r="A601" s="61"/>
    </row>
    <row r="602" spans="1:1" ht="18" customHeight="1">
      <c r="A602" s="61"/>
    </row>
    <row r="603" spans="1:1" ht="18" customHeight="1">
      <c r="A603" s="61"/>
    </row>
    <row r="604" spans="1:1" ht="18" customHeight="1">
      <c r="A604" s="61"/>
    </row>
    <row r="605" spans="1:1" ht="18" customHeight="1">
      <c r="A605" s="61"/>
    </row>
    <row r="606" spans="1:1" ht="18" customHeight="1">
      <c r="A606" s="61"/>
    </row>
    <row r="607" spans="1:1" ht="18" customHeight="1">
      <c r="A607" s="61"/>
    </row>
    <row r="608" spans="1:1" ht="18" customHeight="1">
      <c r="A608" s="61"/>
    </row>
    <row r="609" spans="1:1" ht="18" customHeight="1">
      <c r="A609" s="61"/>
    </row>
    <row r="610" spans="1:1" ht="18" customHeight="1">
      <c r="A610" s="61"/>
    </row>
    <row r="611" spans="1:1" ht="18" customHeight="1">
      <c r="A611" s="61"/>
    </row>
    <row r="612" spans="1:1" ht="18" customHeight="1">
      <c r="A612" s="61"/>
    </row>
    <row r="613" spans="1:1" ht="18" customHeight="1">
      <c r="A613" s="61"/>
    </row>
    <row r="614" spans="1:1" ht="18" customHeight="1">
      <c r="A614" s="61"/>
    </row>
    <row r="615" spans="1:1" ht="18" customHeight="1">
      <c r="A615" s="61"/>
    </row>
    <row r="616" spans="1:1" ht="18" customHeight="1">
      <c r="A616" s="61"/>
    </row>
    <row r="617" spans="1:1" ht="18" customHeight="1">
      <c r="A617" s="61"/>
    </row>
    <row r="618" spans="1:1" ht="18" customHeight="1">
      <c r="A618" s="61"/>
    </row>
    <row r="619" spans="1:1" ht="18" customHeight="1">
      <c r="A619" s="61"/>
    </row>
    <row r="620" spans="1:1" ht="18" customHeight="1">
      <c r="A620" s="61"/>
    </row>
    <row r="621" spans="1:1" ht="18" customHeight="1">
      <c r="A621" s="61"/>
    </row>
    <row r="622" spans="1:1" ht="18" customHeight="1">
      <c r="A622" s="61"/>
    </row>
    <row r="623" spans="1:1" ht="18" customHeight="1">
      <c r="A623" s="61"/>
    </row>
    <row r="624" spans="1:1" ht="18" customHeight="1">
      <c r="A624" s="61"/>
    </row>
    <row r="625" spans="1:1" ht="18" customHeight="1">
      <c r="A625" s="61"/>
    </row>
    <row r="626" spans="1:1" ht="18" customHeight="1">
      <c r="A626" s="61"/>
    </row>
    <row r="627" spans="1:1" ht="18" customHeight="1">
      <c r="A627" s="61"/>
    </row>
    <row r="628" spans="1:1" ht="18" customHeight="1">
      <c r="A628" s="61"/>
    </row>
    <row r="629" spans="1:1" ht="18" customHeight="1">
      <c r="A629" s="61"/>
    </row>
    <row r="630" spans="1:1" ht="18" customHeight="1">
      <c r="A630" s="61"/>
    </row>
    <row r="631" spans="1:1" ht="18" customHeight="1">
      <c r="A631" s="61"/>
    </row>
    <row r="632" spans="1:1" ht="18" customHeight="1">
      <c r="A632" s="61"/>
    </row>
    <row r="633" spans="1:1" ht="18" customHeight="1">
      <c r="A633" s="61"/>
    </row>
    <row r="634" spans="1:1" ht="18" customHeight="1">
      <c r="A634" s="61"/>
    </row>
    <row r="635" spans="1:1" ht="18" customHeight="1">
      <c r="A635" s="61"/>
    </row>
    <row r="636" spans="1:1" ht="18" customHeight="1">
      <c r="A636" s="61"/>
    </row>
    <row r="637" spans="1:1" ht="18" customHeight="1">
      <c r="A637" s="61"/>
    </row>
    <row r="638" spans="1:1" ht="18" customHeight="1">
      <c r="A638" s="61"/>
    </row>
    <row r="639" spans="1:1" ht="18" customHeight="1">
      <c r="A639" s="61"/>
    </row>
    <row r="640" spans="1:1" ht="18" customHeight="1">
      <c r="A640" s="61"/>
    </row>
    <row r="641" spans="1:1" ht="18" customHeight="1">
      <c r="A641" s="61"/>
    </row>
    <row r="642" spans="1:1" ht="18" customHeight="1">
      <c r="A642" s="61"/>
    </row>
    <row r="643" spans="1:1" ht="18" customHeight="1">
      <c r="A643" s="61"/>
    </row>
    <row r="644" spans="1:1" ht="18" customHeight="1">
      <c r="A644" s="61"/>
    </row>
  </sheetData>
  <mergeCells count="218">
    <mergeCell ref="A294:A298"/>
    <mergeCell ref="B294:B298"/>
    <mergeCell ref="C294:C298"/>
    <mergeCell ref="D294:D298"/>
    <mergeCell ref="E294:E298"/>
    <mergeCell ref="F294:F298"/>
    <mergeCell ref="V9:V12"/>
    <mergeCell ref="F262:F271"/>
    <mergeCell ref="F272:F280"/>
    <mergeCell ref="F281:F293"/>
    <mergeCell ref="G9:G12"/>
    <mergeCell ref="H9:H12"/>
    <mergeCell ref="I10:I12"/>
    <mergeCell ref="J9:J12"/>
    <mergeCell ref="F168:F177"/>
    <mergeCell ref="F189:F198"/>
    <mergeCell ref="F209:F218"/>
    <mergeCell ref="F219:F229"/>
    <mergeCell ref="F230:F238"/>
    <mergeCell ref="F239:F251"/>
    <mergeCell ref="F178:F188"/>
    <mergeCell ref="F199:F208"/>
    <mergeCell ref="F68:F76"/>
    <mergeCell ref="F77:F83"/>
    <mergeCell ref="F84:F91"/>
    <mergeCell ref="F92:F103"/>
    <mergeCell ref="F14:F22"/>
    <mergeCell ref="F23:F27"/>
    <mergeCell ref="F28:F32"/>
    <mergeCell ref="F33:F38"/>
    <mergeCell ref="F39:F46"/>
    <mergeCell ref="F47:F53"/>
    <mergeCell ref="F54:F60"/>
    <mergeCell ref="F61:F67"/>
    <mergeCell ref="F151:F159"/>
    <mergeCell ref="E252:E261"/>
    <mergeCell ref="F252:F261"/>
    <mergeCell ref="F140:F150"/>
    <mergeCell ref="F160:F167"/>
    <mergeCell ref="E160:E167"/>
    <mergeCell ref="E168:E177"/>
    <mergeCell ref="E178:E188"/>
    <mergeCell ref="E189:E198"/>
    <mergeCell ref="E199:E208"/>
    <mergeCell ref="E209:E218"/>
    <mergeCell ref="E219:E229"/>
    <mergeCell ref="E9:E12"/>
    <mergeCell ref="E14:E22"/>
    <mergeCell ref="E23:E27"/>
    <mergeCell ref="E28:E32"/>
    <mergeCell ref="E33:E38"/>
    <mergeCell ref="E39:E46"/>
    <mergeCell ref="E47:E53"/>
    <mergeCell ref="E54:E60"/>
    <mergeCell ref="E61:E67"/>
    <mergeCell ref="E68:E76"/>
    <mergeCell ref="E77:E83"/>
    <mergeCell ref="E84:E91"/>
    <mergeCell ref="E92:E103"/>
    <mergeCell ref="E114:E121"/>
    <mergeCell ref="E122:E130"/>
    <mergeCell ref="E140:E150"/>
    <mergeCell ref="E151:E159"/>
    <mergeCell ref="E262:E271"/>
    <mergeCell ref="E272:E280"/>
    <mergeCell ref="E281:E293"/>
    <mergeCell ref="E230:E238"/>
    <mergeCell ref="E239:E251"/>
    <mergeCell ref="D209:D218"/>
    <mergeCell ref="D178:D188"/>
    <mergeCell ref="D219:D229"/>
    <mergeCell ref="D230:D238"/>
    <mergeCell ref="D239:D251"/>
    <mergeCell ref="D262:D271"/>
    <mergeCell ref="D252:D261"/>
    <mergeCell ref="D272:D280"/>
    <mergeCell ref="D281:D293"/>
    <mergeCell ref="C272:C280"/>
    <mergeCell ref="C281:C293"/>
    <mergeCell ref="D9:D12"/>
    <mergeCell ref="D14:D22"/>
    <mergeCell ref="D23:D27"/>
    <mergeCell ref="D28:D32"/>
    <mergeCell ref="D33:D38"/>
    <mergeCell ref="D39:D46"/>
    <mergeCell ref="D47:D53"/>
    <mergeCell ref="D54:D60"/>
    <mergeCell ref="D61:D67"/>
    <mergeCell ref="D68:D76"/>
    <mergeCell ref="D77:D83"/>
    <mergeCell ref="D84:D91"/>
    <mergeCell ref="D92:D103"/>
    <mergeCell ref="D114:D121"/>
    <mergeCell ref="D122:D130"/>
    <mergeCell ref="D140:D150"/>
    <mergeCell ref="D151:D159"/>
    <mergeCell ref="D160:D167"/>
    <mergeCell ref="D168:D177"/>
    <mergeCell ref="D189:D198"/>
    <mergeCell ref="D199:D208"/>
    <mergeCell ref="C189:C198"/>
    <mergeCell ref="C209:C218"/>
    <mergeCell ref="C219:C229"/>
    <mergeCell ref="C230:C238"/>
    <mergeCell ref="C199:C208"/>
    <mergeCell ref="C239:C251"/>
    <mergeCell ref="C178:C188"/>
    <mergeCell ref="C262:C271"/>
    <mergeCell ref="C252:C261"/>
    <mergeCell ref="B272:B280"/>
    <mergeCell ref="B281:B293"/>
    <mergeCell ref="C9:C12"/>
    <mergeCell ref="C14:C22"/>
    <mergeCell ref="C23:C27"/>
    <mergeCell ref="C28:C32"/>
    <mergeCell ref="C33:C38"/>
    <mergeCell ref="C39:C46"/>
    <mergeCell ref="C47:C53"/>
    <mergeCell ref="C54:C60"/>
    <mergeCell ref="C61:C67"/>
    <mergeCell ref="C68:C76"/>
    <mergeCell ref="C77:C83"/>
    <mergeCell ref="C84:C91"/>
    <mergeCell ref="C92:C103"/>
    <mergeCell ref="C114:C121"/>
    <mergeCell ref="C122:C130"/>
    <mergeCell ref="C140:C150"/>
    <mergeCell ref="C151:C159"/>
    <mergeCell ref="B160:B167"/>
    <mergeCell ref="B168:B177"/>
    <mergeCell ref="C160:C167"/>
    <mergeCell ref="C168:C177"/>
    <mergeCell ref="B209:B218"/>
    <mergeCell ref="B219:B229"/>
    <mergeCell ref="B230:B238"/>
    <mergeCell ref="B239:B251"/>
    <mergeCell ref="A262:A271"/>
    <mergeCell ref="A189:A198"/>
    <mergeCell ref="A199:A208"/>
    <mergeCell ref="A209:A218"/>
    <mergeCell ref="A178:A188"/>
    <mergeCell ref="A219:A229"/>
    <mergeCell ref="A230:A238"/>
    <mergeCell ref="A239:A251"/>
    <mergeCell ref="A252:A261"/>
    <mergeCell ref="B252:B261"/>
    <mergeCell ref="B262:B271"/>
    <mergeCell ref="A281:A293"/>
    <mergeCell ref="B9:B12"/>
    <mergeCell ref="B14:B22"/>
    <mergeCell ref="B23:B27"/>
    <mergeCell ref="B28:B32"/>
    <mergeCell ref="B33:B38"/>
    <mergeCell ref="B39:B46"/>
    <mergeCell ref="B47:B53"/>
    <mergeCell ref="B54:B60"/>
    <mergeCell ref="B61:B67"/>
    <mergeCell ref="B68:B76"/>
    <mergeCell ref="B77:B83"/>
    <mergeCell ref="B84:B91"/>
    <mergeCell ref="B92:B103"/>
    <mergeCell ref="B114:B121"/>
    <mergeCell ref="B122:B130"/>
    <mergeCell ref="B140:B150"/>
    <mergeCell ref="B151:B159"/>
    <mergeCell ref="A160:A167"/>
    <mergeCell ref="A168:A177"/>
    <mergeCell ref="B178:B188"/>
    <mergeCell ref="B189:B198"/>
    <mergeCell ref="B199:B208"/>
    <mergeCell ref="A77:A83"/>
    <mergeCell ref="A84:A91"/>
    <mergeCell ref="A92:A103"/>
    <mergeCell ref="A114:A121"/>
    <mergeCell ref="A122:A130"/>
    <mergeCell ref="A140:A150"/>
    <mergeCell ref="A151:A159"/>
    <mergeCell ref="A131:A139"/>
    <mergeCell ref="A272:A280"/>
    <mergeCell ref="A14:A22"/>
    <mergeCell ref="A23:A27"/>
    <mergeCell ref="A28:A32"/>
    <mergeCell ref="A33:A38"/>
    <mergeCell ref="A39:A46"/>
    <mergeCell ref="A47:A53"/>
    <mergeCell ref="A54:A60"/>
    <mergeCell ref="A61:A67"/>
    <mergeCell ref="A68:A76"/>
    <mergeCell ref="A1:G1"/>
    <mergeCell ref="A2:G2"/>
    <mergeCell ref="A3:G3"/>
    <mergeCell ref="A6:U6"/>
    <mergeCell ref="A7:U7"/>
    <mergeCell ref="K9:S9"/>
    <mergeCell ref="L10:Q10"/>
    <mergeCell ref="R10:S10"/>
    <mergeCell ref="L11:N11"/>
    <mergeCell ref="O11:Q11"/>
    <mergeCell ref="A9:A12"/>
    <mergeCell ref="K10:K12"/>
    <mergeCell ref="R11:R12"/>
    <mergeCell ref="S11:S12"/>
    <mergeCell ref="T9:T12"/>
    <mergeCell ref="U9:U12"/>
    <mergeCell ref="F9:F12"/>
    <mergeCell ref="B131:B139"/>
    <mergeCell ref="D131:D139"/>
    <mergeCell ref="E131:E139"/>
    <mergeCell ref="F131:F139"/>
    <mergeCell ref="A104:A113"/>
    <mergeCell ref="B104:B113"/>
    <mergeCell ref="C104:C113"/>
    <mergeCell ref="D104:D113"/>
    <mergeCell ref="E104:E113"/>
    <mergeCell ref="F104:F113"/>
    <mergeCell ref="F114:F121"/>
    <mergeCell ref="F122:F130"/>
    <mergeCell ref="C131:C139"/>
  </mergeCells>
  <pageMargins left="0.43263888888888902" right="0" top="0.23611111111111099" bottom="0.23611111111111099" header="0" footer="0"/>
  <pageSetup paperSize="9" scale="68" orientation="landscape" r:id="rId1"/>
  <headerFooter>
    <oddFooter>&amp;LRector, prof. univ. dr.TONK Márton&amp;CVerificat, decan, conf. dr. ing. DOMOKOS József&amp;RÎntocmit, director Departament, șef. lucr. dr. BENEDEK Klára</oddFooter>
  </headerFooter>
  <rowBreaks count="6" manualBreakCount="6">
    <brk id="76" max="21" man="1"/>
    <brk id="136" max="21" man="1"/>
    <brk id="183" max="21" man="1"/>
    <brk id="297" max="16383" man="1"/>
    <brk id="297" max="16383" man="1"/>
    <brk id="297" max="16383" man="1"/>
  </rowBreaks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A3AE-F145-4978-B7A2-0C85D9E9DA89}">
  <dimension ref="A1:Q8"/>
  <sheetViews>
    <sheetView workbookViewId="0">
      <selection activeCell="A6" sqref="A6:P6"/>
    </sheetView>
  </sheetViews>
  <sheetFormatPr defaultRowHeight="12.75"/>
  <sheetData>
    <row r="1" spans="1:17" ht="15">
      <c r="A1" s="405"/>
      <c r="B1" s="87"/>
      <c r="C1" s="15"/>
      <c r="D1" s="48"/>
      <c r="E1" s="155"/>
      <c r="F1" s="363"/>
      <c r="G1" s="88"/>
      <c r="H1" s="159"/>
      <c r="I1" s="49"/>
      <c r="J1" s="15"/>
      <c r="K1" s="50"/>
      <c r="L1" s="86"/>
      <c r="M1" s="14"/>
      <c r="N1" s="60"/>
      <c r="O1" s="85"/>
      <c r="P1" s="77"/>
      <c r="Q1" s="94"/>
    </row>
    <row r="2" spans="1:17" ht="15">
      <c r="A2" s="390"/>
      <c r="B2" s="84"/>
      <c r="C2" s="12"/>
      <c r="D2" s="41"/>
      <c r="E2" s="42"/>
      <c r="F2" s="123"/>
      <c r="G2" s="12"/>
      <c r="H2" s="41"/>
      <c r="I2" s="43"/>
      <c r="J2" s="12"/>
      <c r="K2" s="44"/>
      <c r="L2" s="84"/>
      <c r="M2" s="12"/>
      <c r="N2" s="41"/>
      <c r="O2" s="303"/>
      <c r="P2" s="83"/>
      <c r="Q2" s="70"/>
    </row>
    <row r="3" spans="1:17" ht="15">
      <c r="A3" s="410"/>
      <c r="B3" s="272"/>
      <c r="C3" s="148"/>
      <c r="D3" s="157"/>
      <c r="E3" s="423"/>
      <c r="F3" s="364"/>
      <c r="G3" s="148"/>
      <c r="H3" s="157"/>
      <c r="I3" s="424"/>
      <c r="J3" s="148"/>
      <c r="K3" s="166"/>
      <c r="L3" s="420"/>
      <c r="M3" s="12"/>
      <c r="N3" s="58"/>
      <c r="O3" s="82"/>
      <c r="P3" s="77"/>
    </row>
    <row r="4" spans="1:17" ht="15">
      <c r="A4" s="258"/>
      <c r="B4" s="133"/>
      <c r="C4" s="133"/>
      <c r="D4" s="259"/>
      <c r="E4" s="249"/>
      <c r="F4" s="260"/>
      <c r="G4" s="133"/>
      <c r="H4" s="261"/>
      <c r="I4" s="260"/>
      <c r="J4" s="133"/>
      <c r="K4" s="261"/>
      <c r="L4" s="262"/>
      <c r="M4" s="133"/>
      <c r="N4" s="261"/>
      <c r="O4" s="82"/>
      <c r="P4" s="77"/>
      <c r="Q4" s="94"/>
    </row>
    <row r="5" spans="1:17" ht="15">
      <c r="A5" s="18"/>
      <c r="B5" s="17"/>
      <c r="C5" s="12"/>
      <c r="D5" s="56"/>
      <c r="E5" s="42"/>
      <c r="F5" s="43"/>
      <c r="G5" s="17"/>
      <c r="H5" s="58"/>
      <c r="I5" s="43"/>
      <c r="J5" s="17"/>
      <c r="K5" s="44"/>
      <c r="L5" s="84"/>
      <c r="M5" s="12"/>
      <c r="N5" s="44"/>
      <c r="O5" s="82"/>
      <c r="P5" s="77"/>
    </row>
    <row r="6" spans="1:17" ht="15.75" thickBot="1">
      <c r="A6" s="387"/>
      <c r="B6" s="100"/>
      <c r="C6" s="16"/>
      <c r="D6" s="51"/>
      <c r="E6" s="52"/>
      <c r="F6" s="123"/>
      <c r="G6" s="16"/>
      <c r="H6" s="51"/>
      <c r="I6" s="43"/>
      <c r="J6" s="16"/>
      <c r="K6" s="54"/>
      <c r="L6" s="100"/>
      <c r="M6" s="16"/>
      <c r="N6" s="51"/>
      <c r="O6" s="82"/>
      <c r="P6" s="77"/>
    </row>
    <row r="7" spans="1:17" ht="15">
      <c r="A7" s="149"/>
      <c r="B7" s="180"/>
      <c r="C7" s="88"/>
      <c r="D7" s="89"/>
      <c r="E7" s="155"/>
      <c r="F7" s="49"/>
      <c r="G7" s="88"/>
      <c r="H7" s="89"/>
      <c r="I7" s="49"/>
      <c r="J7" s="88"/>
      <c r="K7" s="89"/>
      <c r="L7" s="213"/>
      <c r="M7" s="88"/>
      <c r="N7" s="89"/>
      <c r="O7" s="215"/>
      <c r="P7" s="212"/>
      <c r="Q7" s="216"/>
    </row>
    <row r="8" spans="1:17" ht="15">
      <c r="A8" s="13"/>
      <c r="B8" s="14"/>
      <c r="C8" s="14"/>
      <c r="D8" s="47"/>
      <c r="E8" s="59"/>
      <c r="F8" s="43"/>
      <c r="G8" s="14"/>
      <c r="H8" s="60"/>
      <c r="I8" s="43"/>
      <c r="J8" s="14"/>
      <c r="K8" s="60"/>
      <c r="L8" s="207"/>
      <c r="M8" s="97"/>
      <c r="N8" s="60"/>
      <c r="O8" s="82"/>
      <c r="P8" s="77"/>
      <c r="Q8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2023_24</vt:lpstr>
      <vt:lpstr>Sheet1</vt:lpstr>
      <vt:lpstr>'2023_24'!__xlnm._FilterDatabase</vt:lpstr>
      <vt:lpstr>__xlnm._FilterDatabase_1</vt:lpstr>
      <vt:lpstr>'2023_24'!Print_Area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kertesz</dc:creator>
  <cp:lastModifiedBy>Benedek Klara</cp:lastModifiedBy>
  <dcterms:created xsi:type="dcterms:W3CDTF">2022-09-15T09:39:00Z</dcterms:created>
  <dcterms:modified xsi:type="dcterms:W3CDTF">2024-07-13T07:55:47Z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9CCE79FFE79149ACA7084087511BC496</vt:lpwstr>
  </property>
  <property fmtid="{D5CDD505-2E9C-101B-9397-08002B2CF9AE}" pid="3" name="KSOProductBuildVer">
    <vt:lpwstr>2057-12.2.0.13266</vt:lpwstr>
  </property>
</Properties>
</file>