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Álláskeret" sheetId="1" r:id="rId1"/>
    <sheet name="Sheet1" sheetId="6" r:id="rId2"/>
  </sheets>
  <definedNames>
    <definedName name="_xlnm._FilterDatabase" localSheetId="0" hidden="1">Álláskeret!$A$11:$U$473</definedName>
    <definedName name="__xlnm._FilterDatabase" localSheetId="0">Álláskeret!$A$11:$U$473</definedName>
    <definedName name="__xlnm._FilterDatabase_1">Álláskeret!$A$11:$U$473</definedName>
    <definedName name="_xlnm.Print_Area" localSheetId="0">Álláskeret!$A$1:$V$473</definedName>
  </definedNames>
  <calcPr calcId="144525"/>
</workbook>
</file>

<file path=xl/sharedStrings.xml><?xml version="1.0" encoding="utf-8"?>
<sst xmlns="http://schemas.openxmlformats.org/spreadsheetml/2006/main" count="2081" uniqueCount="382">
  <si>
    <t>UNIVERSITATEA SAPIENTIA DIN CLUJ-NAPOCA</t>
  </si>
  <si>
    <t>FACULTATEA DE ŞTIINŢE TEHNICE ŞI UMANISTE DIN TÂRGU-MUREŞ</t>
  </si>
  <si>
    <t>Departamentul de Horticultură</t>
  </si>
  <si>
    <t>STAT DE FUNCŢIUNI ŞI PERSONAL DIDACTIC</t>
  </si>
  <si>
    <t>Anul universitar 2022-2023</t>
  </si>
  <si>
    <t>Nr. crt.</t>
  </si>
  <si>
    <t>Denumirea postului</t>
  </si>
  <si>
    <t>Numele şi prenumele</t>
  </si>
  <si>
    <t>Funcţia</t>
  </si>
  <si>
    <t>Specialit. şi titlul ştiinţific</t>
  </si>
  <si>
    <t>Titular sau suplinitor</t>
  </si>
  <si>
    <t>DISCIPLINE</t>
  </si>
  <si>
    <t xml:space="preserve">Facultatea si specializarile
</t>
  </si>
  <si>
    <t xml:space="preserve">Nivelul </t>
  </si>
  <si>
    <t>Anii de studii, grupa/subgrupa</t>
  </si>
  <si>
    <t>Numărul orelor de activitate directă cu studenţii</t>
  </si>
  <si>
    <t>Alte mențiuni</t>
  </si>
  <si>
    <t>Total drepturi salariale</t>
  </si>
  <si>
    <t>Nr de saptamani</t>
  </si>
  <si>
    <t>Licenta sau master</t>
  </si>
  <si>
    <t>Total (medie săpt.)</t>
  </si>
  <si>
    <t>din care:</t>
  </si>
  <si>
    <t>Alte activităti</t>
  </si>
  <si>
    <t>CURS</t>
  </si>
  <si>
    <t>sem., lucr. pr., proiecte</t>
  </si>
  <si>
    <t>Denumirea</t>
  </si>
  <si>
    <t>Nr ore alocate</t>
  </si>
  <si>
    <t>Total ore</t>
  </si>
  <si>
    <t>Sem I.</t>
  </si>
  <si>
    <t>Sem II.</t>
  </si>
  <si>
    <t>Şef lucr.</t>
  </si>
  <si>
    <t>Benedek Klára</t>
  </si>
  <si>
    <t>Biolog, Dr. în Științele Mediului</t>
  </si>
  <si>
    <t>titular</t>
  </si>
  <si>
    <t>Genetică</t>
  </si>
  <si>
    <t>HORT</t>
  </si>
  <si>
    <t>BSc</t>
  </si>
  <si>
    <t>II</t>
  </si>
  <si>
    <t>cond. Lucr. diplom.</t>
  </si>
  <si>
    <t>Microbiologie</t>
  </si>
  <si>
    <t>I</t>
  </si>
  <si>
    <t>act evaluare si notare</t>
  </si>
  <si>
    <t xml:space="preserve">Microbiologie </t>
  </si>
  <si>
    <t>I, SG2</t>
  </si>
  <si>
    <t>indrumare cercuri</t>
  </si>
  <si>
    <t>Ecologie şi protecţia mediului</t>
  </si>
  <si>
    <t xml:space="preserve"> HORT, PEIS</t>
  </si>
  <si>
    <t xml:space="preserve">Ecologie şi protecţia mediului </t>
  </si>
  <si>
    <t>PEIS</t>
  </si>
  <si>
    <t>HORT (PEIS)</t>
  </si>
  <si>
    <t>Prof.</t>
  </si>
  <si>
    <t>Balog Adalbert</t>
  </si>
  <si>
    <t>Biolog, Dr. în Horticultură</t>
  </si>
  <si>
    <t xml:space="preserve">Fitopatologie </t>
  </si>
  <si>
    <t xml:space="preserve">Entomologie </t>
  </si>
  <si>
    <t>Entomologie și fitopatologie</t>
  </si>
  <si>
    <t>Kovács Kázmér</t>
  </si>
  <si>
    <t>Arhitect, Dr. în Arhitectură</t>
  </si>
  <si>
    <t>Urbanism și amenajarea teritoriului I</t>
  </si>
  <si>
    <t>Peisagistică teritorială și urbană</t>
  </si>
  <si>
    <t>III</t>
  </si>
  <si>
    <t>Construcții horticole</t>
  </si>
  <si>
    <t>IV</t>
  </si>
  <si>
    <t>IV, SG1</t>
  </si>
  <si>
    <t>Bálint János</t>
  </si>
  <si>
    <t>Ing. Horticol, Dr. în Horticultură</t>
  </si>
  <si>
    <t>Protecţia integrată a plantelor</t>
  </si>
  <si>
    <t>Bolile culturilor horticole – diagnoze</t>
  </si>
  <si>
    <t>MPP</t>
  </si>
  <si>
    <t>M</t>
  </si>
  <si>
    <t xml:space="preserve">Legumicultură </t>
  </si>
  <si>
    <t>Legumicultură specială</t>
  </si>
  <si>
    <t>Náhlik András</t>
  </si>
  <si>
    <t>Ing . Silvic Dr. în Silvicultură</t>
  </si>
  <si>
    <t>Faună cinegetică și salmonicolă</t>
  </si>
  <si>
    <t>SILV</t>
  </si>
  <si>
    <t>II/SG2</t>
  </si>
  <si>
    <t>Silvicultură I</t>
  </si>
  <si>
    <t>vacant propus pt. con. sem. II.</t>
  </si>
  <si>
    <t xml:space="preserve">Modificări produse de factori de stres abiotici </t>
  </si>
  <si>
    <t>Fodorpataki László</t>
  </si>
  <si>
    <t>I, SG1</t>
  </si>
  <si>
    <t>Botanică I</t>
  </si>
  <si>
    <t>AGR, SILV</t>
  </si>
  <si>
    <t>Tompa Bernát</t>
  </si>
  <si>
    <t>Conf.</t>
  </si>
  <si>
    <t>Ferencz László</t>
  </si>
  <si>
    <t>Ing. chimist, Dr. în Chimie</t>
  </si>
  <si>
    <t>Chimie</t>
  </si>
  <si>
    <t>MEC, TCM</t>
  </si>
  <si>
    <t>Chimie generală şi anorganică</t>
  </si>
  <si>
    <t>Chimie organică</t>
  </si>
  <si>
    <t>Biochimie</t>
  </si>
  <si>
    <t xml:space="preserve">Chimie și toxicologie fitosanitară </t>
  </si>
  <si>
    <t>Biolog, Dr. în biologie</t>
  </si>
  <si>
    <t>Fiziologia plantelor</t>
  </si>
  <si>
    <t>HORT, PEIS</t>
  </si>
  <si>
    <t>II, G1</t>
  </si>
  <si>
    <t xml:space="preserve">Fiziologia plantelor </t>
  </si>
  <si>
    <t>II, SG1</t>
  </si>
  <si>
    <t>II, SG2</t>
  </si>
  <si>
    <t>Kentelky Endre</t>
  </si>
  <si>
    <t>Floricultură I. / Floricultură</t>
  </si>
  <si>
    <t xml:space="preserve">Floricultură II. </t>
  </si>
  <si>
    <t>Arboricultură /Arboricultură I</t>
  </si>
  <si>
    <t>IV./III.</t>
  </si>
  <si>
    <t>Arboricultură</t>
  </si>
  <si>
    <t>Arhitectură peisageră</t>
  </si>
  <si>
    <t xml:space="preserve">Arhitectură peisageră </t>
  </si>
  <si>
    <t>Nyárádi Imre-István</t>
  </si>
  <si>
    <t>Ing. Agricol, Dr. în Agricultură</t>
  </si>
  <si>
    <t>Fitotehnie</t>
  </si>
  <si>
    <t>III, SG1</t>
  </si>
  <si>
    <t>Fitotehnie II</t>
  </si>
  <si>
    <t>AGR</t>
  </si>
  <si>
    <t>Fitotehnie III</t>
  </si>
  <si>
    <t>Haschi Andrei-Péter</t>
  </si>
  <si>
    <t>Managementul integrat al buruienilor</t>
  </si>
  <si>
    <t>Desen și reprezentări grafice</t>
  </si>
  <si>
    <t>Căbuz Andrea</t>
  </si>
  <si>
    <t>Desen și reprezentări grafice (parțial)</t>
  </si>
  <si>
    <t>Geometrie descriptivă şi perspectivă</t>
  </si>
  <si>
    <t>Geometrie descriptivă şi perspectivă (parțial)</t>
  </si>
  <si>
    <t>vacant propus pt. con. sem. I.</t>
  </si>
  <si>
    <t>Arhitectura peisajului I</t>
  </si>
  <si>
    <t>Ványolós Endre</t>
  </si>
  <si>
    <t>Arhitectura peisajului I  (parțial)</t>
  </si>
  <si>
    <t>Kovács Lóránt</t>
  </si>
  <si>
    <t>Construcții ornamentale și tehnice</t>
  </si>
  <si>
    <t>Istoria spațiului public</t>
  </si>
  <si>
    <t>III SG1</t>
  </si>
  <si>
    <t>Klaus Birthler</t>
  </si>
  <si>
    <t>Arhitectura peisajului II</t>
  </si>
  <si>
    <t>Hegedűs Noémi</t>
  </si>
  <si>
    <t>Botanică II</t>
  </si>
  <si>
    <t>Domokos Erzsébet</t>
  </si>
  <si>
    <t xml:space="preserve">Botanică II   </t>
  </si>
  <si>
    <t>Habitat urban, habitat natural: om, floră și fauna</t>
  </si>
  <si>
    <t xml:space="preserve">Botanică I   </t>
  </si>
  <si>
    <t>vacant</t>
  </si>
  <si>
    <t>Tehnică experimentală</t>
  </si>
  <si>
    <t>consultații</t>
  </si>
  <si>
    <t>Microînmulțire</t>
  </si>
  <si>
    <t>Topografie și cadastru funciar</t>
  </si>
  <si>
    <t>Koncsag Éva</t>
  </si>
  <si>
    <t>Prognoza şi avertizarea în protecţia plantelor</t>
  </si>
  <si>
    <t>Virologie, bacteriologie şi micologie vegetală</t>
  </si>
  <si>
    <t>Turoczi György</t>
  </si>
  <si>
    <t>Acarologie şi nematologie</t>
  </si>
  <si>
    <t>Tóth Ferenc</t>
  </si>
  <si>
    <t>Sisteme informatice agricole</t>
  </si>
  <si>
    <t xml:space="preserve">Bálint János </t>
  </si>
  <si>
    <t>Herbologie şi managementul integrat al buruienilor</t>
  </si>
  <si>
    <t>Nyárádi Imrte István</t>
  </si>
  <si>
    <t xml:space="preserve">Fitoprotecție biologică </t>
  </si>
  <si>
    <t>Dăunătorii culturilor horticole - diagnoze</t>
  </si>
  <si>
    <t>Balla Géza</t>
  </si>
  <si>
    <t>Oenologie</t>
  </si>
  <si>
    <t xml:space="preserve">Oenologie  </t>
  </si>
  <si>
    <t>IV, SG2</t>
  </si>
  <si>
    <t>Tehnologia păstrării produselor horticole</t>
  </si>
  <si>
    <t>Ameliorarea plantelor</t>
  </si>
  <si>
    <t>Fazakas Csaba</t>
  </si>
  <si>
    <t>Geograf, Dr. în Științele Pământului</t>
  </si>
  <si>
    <t xml:space="preserve">Pedologie </t>
  </si>
  <si>
    <t xml:space="preserve">Pedologie  </t>
  </si>
  <si>
    <t>Biofizică şi agrometeorologie</t>
  </si>
  <si>
    <t>Îmbunătățiri funciare</t>
  </si>
  <si>
    <t>Geografia peisajului</t>
  </si>
  <si>
    <t>I, G2</t>
  </si>
  <si>
    <t>Moldován Csaba</t>
  </si>
  <si>
    <t>Viticultură/ Pomicultură, Viticultură (parțial)</t>
  </si>
  <si>
    <t>Viticultură</t>
  </si>
  <si>
    <t>Ampelografie</t>
  </si>
  <si>
    <t>Dezvoltare rurala</t>
  </si>
  <si>
    <t xml:space="preserve">Dezvoltare rurala </t>
  </si>
  <si>
    <t>IV, G1</t>
  </si>
  <si>
    <t>Condiționarea și păstrarea produselor agricole</t>
  </si>
  <si>
    <t>Bandi Attila</t>
  </si>
  <si>
    <t>Pomicultură I./ Pomicultură, Viticultură (parțial)</t>
  </si>
  <si>
    <t>Pomicultură I.</t>
  </si>
  <si>
    <t>Pomicultură II.</t>
  </si>
  <si>
    <t>Pomologie</t>
  </si>
  <si>
    <t>Pomicultură, Viticultură (parțial)</t>
  </si>
  <si>
    <t>Metode moderne în producția pomicolă</t>
  </si>
  <si>
    <t>Bartha Csaba</t>
  </si>
  <si>
    <t>Biolog, Dr. în Biologie</t>
  </si>
  <si>
    <t>post rezervat</t>
  </si>
  <si>
    <t>Funcţionarea agroecosistemelor</t>
  </si>
  <si>
    <t>Urák István</t>
  </si>
  <si>
    <t xml:space="preserve">Funcţionarea agroecosistemelor </t>
  </si>
  <si>
    <t>Abod Éva</t>
  </si>
  <si>
    <t xml:space="preserve">Inginer în Ingineria și protecția mediului în industrie,
Dr. în Chimie industrială </t>
  </si>
  <si>
    <t>II/ SG1</t>
  </si>
  <si>
    <t>Biotehnologie</t>
  </si>
  <si>
    <t>II, III</t>
  </si>
  <si>
    <t xml:space="preserve">Artist plastic,
Dr. în Arte Artist plastic </t>
  </si>
  <si>
    <t>Design în peisagistică</t>
  </si>
  <si>
    <t>Compoziția și studiul formei</t>
  </si>
  <si>
    <t>Modelare 3D-Studio de proiectare peisageră</t>
  </si>
  <si>
    <t>Fekete Albert</t>
  </si>
  <si>
    <t>Henning Anna Imola</t>
  </si>
  <si>
    <t>Peisagist, Dr. în Peisagistică</t>
  </si>
  <si>
    <t>Istoria grădinilor și peisajului I</t>
  </si>
  <si>
    <t>Dr.Gecséné Tar Imola</t>
  </si>
  <si>
    <t>Tăslăvan Róbert</t>
  </si>
  <si>
    <t>Istoria grădinilor și peisajului II</t>
  </si>
  <si>
    <t xml:space="preserve">Istoria grădinilor și peisajului II  </t>
  </si>
  <si>
    <t>Compoziții vegetale în amenajări peisagere</t>
  </si>
  <si>
    <t>Practică de specialitate (parțial)</t>
  </si>
  <si>
    <t>III, G1</t>
  </si>
  <si>
    <t>Lihat Ildikó</t>
  </si>
  <si>
    <t>Practică de domeniu II</t>
  </si>
  <si>
    <t>Șef lucr.</t>
  </si>
  <si>
    <t>Proiectare peisagistică I</t>
  </si>
  <si>
    <t>Proiectare peisagistică II</t>
  </si>
  <si>
    <t>Proiectare peisagistică III</t>
  </si>
  <si>
    <t xml:space="preserve">Modelare 3D-Studio de proiectare peisageră  </t>
  </si>
  <si>
    <t>Urbanism si amenajarea teritoriului I</t>
  </si>
  <si>
    <t>Urbanism și amenajarea teritoriului II</t>
  </si>
  <si>
    <t>III, SG2</t>
  </si>
  <si>
    <t xml:space="preserve">Rețele edilitare </t>
  </si>
  <si>
    <t>Proiectare peisagistică IV</t>
  </si>
  <si>
    <t>III SG2</t>
  </si>
  <si>
    <t>Klaus Bithler</t>
  </si>
  <si>
    <t>Csiszér Levente</t>
  </si>
  <si>
    <t>Geografie-limba si lit. engleza, Dr. în Geografie</t>
  </si>
  <si>
    <t>Pedologie I/Pedologie</t>
  </si>
  <si>
    <t>Pedologie II</t>
  </si>
  <si>
    <t>Agrochimie II</t>
  </si>
  <si>
    <t>Stațiuni forestiere</t>
  </si>
  <si>
    <t xml:space="preserve">Pedologie II </t>
  </si>
  <si>
    <t>Biologie-chimie, Dr. în Biologie</t>
  </si>
  <si>
    <t xml:space="preserve">Botanică I </t>
  </si>
  <si>
    <t xml:space="preserve">Botanică II </t>
  </si>
  <si>
    <t>Practică de domeniu II (parţial)</t>
  </si>
  <si>
    <t>Hegedűs Noémi Melitta</t>
  </si>
  <si>
    <t>CAD/GIS I</t>
  </si>
  <si>
    <t>CAD/GIS II</t>
  </si>
  <si>
    <t>Materiale și construcții în peisagistică</t>
  </si>
  <si>
    <t xml:space="preserve">Reprezentări peisagistice </t>
  </si>
  <si>
    <t>Drumuri, terasamente și sistematizare verticală</t>
  </si>
  <si>
    <t>Szabó Károly-Attila</t>
  </si>
  <si>
    <t>Entomologie I/ Entomologie</t>
  </si>
  <si>
    <t>AGR / SILV</t>
  </si>
  <si>
    <t>Szabó Károly Attila</t>
  </si>
  <si>
    <t>Entomologie II</t>
  </si>
  <si>
    <t>Fitopatologie I/ Fitopatologie</t>
  </si>
  <si>
    <t>Fitopatologie II</t>
  </si>
  <si>
    <t>Bolile şi dăunători culturii agricole</t>
  </si>
  <si>
    <t>Bíró-Janka Béla</t>
  </si>
  <si>
    <t xml:space="preserve">Cultura plantelor medicinale - partea generală </t>
  </si>
  <si>
    <t>Cultura plantelor medicinale - partea specială</t>
  </si>
  <si>
    <t>Agrotehnică</t>
  </si>
  <si>
    <t xml:space="preserve">Agrotehnică II </t>
  </si>
  <si>
    <t>Agrotehnică I</t>
  </si>
  <si>
    <t>Rákosi Kinga</t>
  </si>
  <si>
    <t>Chimie, Dr. în Chimie</t>
  </si>
  <si>
    <t xml:space="preserve">Chimie </t>
  </si>
  <si>
    <t>III, SG 1</t>
  </si>
  <si>
    <t>Agrochimie I</t>
  </si>
  <si>
    <t>Kovács Gábor</t>
  </si>
  <si>
    <t xml:space="preserve">Agrochimie </t>
  </si>
  <si>
    <r>
      <rPr>
        <sz val="11"/>
        <color indexed="8"/>
        <rFont val="Times New Roman"/>
        <charset val="1"/>
      </rPr>
      <t xml:space="preserve">Agrochimie </t>
    </r>
    <r>
      <rPr>
        <sz val="11"/>
        <color indexed="10"/>
        <rFont val="Times New Roman"/>
        <charset val="1"/>
      </rPr>
      <t xml:space="preserve"> </t>
    </r>
  </si>
  <si>
    <t xml:space="preserve">Chimie generală şi anorganică </t>
  </si>
  <si>
    <t xml:space="preserve">Chimie organică </t>
  </si>
  <si>
    <r>
      <rPr>
        <sz val="11"/>
        <color indexed="8"/>
        <rFont val="Times New Roman"/>
        <charset val="1"/>
      </rPr>
      <t>Biochimie</t>
    </r>
    <r>
      <rPr>
        <sz val="11"/>
        <color indexed="10"/>
        <rFont val="Times New Roman"/>
        <charset val="1"/>
      </rPr>
      <t xml:space="preserve"> </t>
    </r>
  </si>
  <si>
    <r>
      <rPr>
        <sz val="11"/>
        <color indexed="8"/>
        <rFont val="Times New Roman"/>
        <charset val="1"/>
      </rPr>
      <t>Chimie</t>
    </r>
    <r>
      <rPr>
        <sz val="11"/>
        <color indexed="16"/>
        <rFont val="Times New Roman"/>
        <charset val="1"/>
      </rPr>
      <t xml:space="preserve"> </t>
    </r>
  </si>
  <si>
    <t>MEC</t>
  </si>
  <si>
    <t>TCM</t>
  </si>
  <si>
    <r>
      <rPr>
        <sz val="11"/>
        <color indexed="8"/>
        <rFont val="Times New Roman"/>
        <charset val="1"/>
      </rPr>
      <t xml:space="preserve">Chimie și toxicologie fitosanitară </t>
    </r>
    <r>
      <rPr>
        <sz val="11"/>
        <color indexed="10"/>
        <rFont val="Times New Roman"/>
        <charset val="1"/>
      </rPr>
      <t xml:space="preserve"> </t>
    </r>
  </si>
  <si>
    <t>Szekely Varga Zsolt</t>
  </si>
  <si>
    <t>Artă florală</t>
  </si>
  <si>
    <t>Arboricultură II</t>
  </si>
  <si>
    <t xml:space="preserve">Floricultură I. </t>
  </si>
  <si>
    <t xml:space="preserve">Floricultură </t>
  </si>
  <si>
    <t>Dendrologie</t>
  </si>
  <si>
    <t>Compoziții vegetale în amenajări peisagere (parțial)</t>
  </si>
  <si>
    <t>Farkas Attila</t>
  </si>
  <si>
    <t>Ing. Silvic, Dr. în Silvicultură</t>
  </si>
  <si>
    <t>Dendrologie II</t>
  </si>
  <si>
    <t>Produse forestiere</t>
  </si>
  <si>
    <t>Produse forestiere (parțial)</t>
  </si>
  <si>
    <t>II/SG1</t>
  </si>
  <si>
    <t>Dendrologie I</t>
  </si>
  <si>
    <t>Molnár Gábor</t>
  </si>
  <si>
    <t>Ing. Silvic, Dr. în silvicultură</t>
  </si>
  <si>
    <t xml:space="preserve">Dendrometrie I </t>
  </si>
  <si>
    <t>Corectarea torenților</t>
  </si>
  <si>
    <t>Drept și legislație</t>
  </si>
  <si>
    <t>Practică de domeniu I (parțial)</t>
  </si>
  <si>
    <t>I, G1</t>
  </si>
  <si>
    <t>Dendrometrie II</t>
  </si>
  <si>
    <t>Împăduriri I</t>
  </si>
  <si>
    <t>Împăduriri II</t>
  </si>
  <si>
    <t>Drept și legislație agrară</t>
  </si>
  <si>
    <t>Sebestyén Tihamér</t>
  </si>
  <si>
    <t>Geograf, Dr. în geografie</t>
  </si>
  <si>
    <t>Topografie și cadastru</t>
  </si>
  <si>
    <t>II, I</t>
  </si>
  <si>
    <t>Topografie și cadastru funciar (parțial)</t>
  </si>
  <si>
    <t>Pedologie (parțial)</t>
  </si>
  <si>
    <t>Biofizică şi agrometeorologie/ Meteorologie și climatologie</t>
  </si>
  <si>
    <t>Meteorologie şi climatologie (parțial)</t>
  </si>
  <si>
    <t xml:space="preserve">Pedologie I  </t>
  </si>
  <si>
    <t>Imbunătățiri funciare</t>
  </si>
  <si>
    <t>vacant (propus pentru concurs sem. II.)</t>
  </si>
  <si>
    <t>Producerea, controlul și certificarea semințelor</t>
  </si>
  <si>
    <t>Kassai Mária Katalin</t>
  </si>
  <si>
    <t>Cultura pajiştilor și a plantelor furajere I</t>
  </si>
  <si>
    <t>Cultura pajiștilor și a plantelor furajere II</t>
  </si>
  <si>
    <t>Nagy Géza</t>
  </si>
  <si>
    <t>Fitotehnie I</t>
  </si>
  <si>
    <t>Bíró Janka Béla</t>
  </si>
  <si>
    <t>Borbély Edina/Szmolka Péter</t>
  </si>
  <si>
    <t>Silvicultură II</t>
  </si>
  <si>
    <t>Szmolka Péter</t>
  </si>
  <si>
    <t>Amenajarea pădurilor I</t>
  </si>
  <si>
    <t>Amenajarea pădurilor II</t>
  </si>
  <si>
    <t>Irigarea culturilor</t>
  </si>
  <si>
    <t>Csorba Artúr</t>
  </si>
  <si>
    <t xml:space="preserve">Tehnologii horticole I </t>
  </si>
  <si>
    <t>Culturi forţate în legumicultură</t>
  </si>
  <si>
    <t>vacant (propus pentru concurs sem. II)</t>
  </si>
  <si>
    <t>Istoria evoluției peisajului în spațiul intracarpatic</t>
  </si>
  <si>
    <t>Köllő Miklós</t>
  </si>
  <si>
    <t xml:space="preserve">IV </t>
  </si>
  <si>
    <t>Vänyolós Endre</t>
  </si>
  <si>
    <t>Standarde europene ale proiectării spațiilor de joacă pentru copii</t>
  </si>
  <si>
    <t>Herczeg Ágnes</t>
  </si>
  <si>
    <t>Protecţia integrată a plantelor în peisagistică</t>
  </si>
  <si>
    <t>Bolile culturilor horticole - diagnoze</t>
  </si>
  <si>
    <t xml:space="preserve">Tehnologii horticole II </t>
  </si>
  <si>
    <t>Fitotehnie IV</t>
  </si>
  <si>
    <t xml:space="preserve">Practică de specialitate </t>
  </si>
  <si>
    <t>Îmbunătăţiri funciare</t>
  </si>
  <si>
    <t>Borbély Edina</t>
  </si>
  <si>
    <t>Plante ornamentale de interior</t>
  </si>
  <si>
    <t>Székely Varga Zsolt</t>
  </si>
  <si>
    <t>Veres Anikó</t>
  </si>
  <si>
    <t>Agrotehnică II</t>
  </si>
  <si>
    <t xml:space="preserve">Desen și reprezentări grafice </t>
  </si>
  <si>
    <t>Spații de joacă pentru copii</t>
  </si>
  <si>
    <t>Sztranyicki Szilárd</t>
  </si>
  <si>
    <t xml:space="preserve">Drept și legislație </t>
  </si>
  <si>
    <t>Pomicultură,Viticultură (parțial)</t>
  </si>
  <si>
    <t>Produse forestiere  (parțial)</t>
  </si>
  <si>
    <t>Farkas Attils</t>
  </si>
  <si>
    <t>Management cinegetic și salmonicol</t>
  </si>
  <si>
    <t>Zootehnie și nutriție animală</t>
  </si>
  <si>
    <t>Sikó-Barabási Sándor</t>
  </si>
  <si>
    <t>Exploatarea lemnului</t>
  </si>
  <si>
    <t>Szabó-Sandi Melinda</t>
  </si>
  <si>
    <t>II/ SG2</t>
  </si>
  <si>
    <t>Construcții</t>
  </si>
  <si>
    <t>Creșterea intensivă a salmonizilor</t>
  </si>
  <si>
    <t>Arboricultură I</t>
  </si>
  <si>
    <t>Reprezentări peisagistice</t>
  </si>
  <si>
    <t>Szabó Beáta</t>
  </si>
  <si>
    <t>Túróczi György</t>
  </si>
  <si>
    <t>Insecte polenizatoare, apicultură</t>
  </si>
  <si>
    <t>Tófalvi Melinda</t>
  </si>
  <si>
    <t xml:space="preserve">Practică de domeniu I </t>
  </si>
  <si>
    <t xml:space="preserve">Practică de domeniu II </t>
  </si>
  <si>
    <t>Asist.</t>
  </si>
  <si>
    <t>Molnár Katalin</t>
  </si>
  <si>
    <t>suplinitor</t>
  </si>
  <si>
    <t>Cultura pajiștilor și a plantelor furajere I</t>
  </si>
  <si>
    <t xml:space="preserve">Practică de domeniu I  </t>
  </si>
  <si>
    <t xml:space="preserve">Practică de specialitate (parţial) </t>
  </si>
  <si>
    <t>Putnoky-Csicsó Barna</t>
  </si>
  <si>
    <t>Entomologie</t>
  </si>
  <si>
    <t>Fitopatologie</t>
  </si>
  <si>
    <t xml:space="preserve">Entomologie I </t>
  </si>
  <si>
    <t>Fitopatologie I</t>
  </si>
  <si>
    <t>Csorba Artúr Botond</t>
  </si>
  <si>
    <t>Practică de domeniu I</t>
  </si>
  <si>
    <t>Practică de specialitate (parţial)</t>
  </si>
  <si>
    <t>vacant propus pentru concurs sem I.</t>
  </si>
  <si>
    <t xml:space="preserve">Proiectare peisagistică I </t>
  </si>
  <si>
    <t>IV SG2</t>
  </si>
  <si>
    <t>Rețele edilitare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</si>
</sst>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</numFmts>
  <fonts count="44">
    <font>
      <sz val="10"/>
      <name val="Arial"/>
      <charset val="134"/>
    </font>
    <font>
      <sz val="9"/>
      <color indexed="8"/>
      <name val="Times New Roman"/>
      <charset val="1"/>
    </font>
    <font>
      <b/>
      <sz val="9"/>
      <color indexed="8"/>
      <name val="Times New Roman"/>
      <charset val="1"/>
    </font>
    <font>
      <sz val="9"/>
      <color indexed="30"/>
      <name val="Times New Roman"/>
      <charset val="1"/>
    </font>
    <font>
      <sz val="11"/>
      <name val="Calibri"/>
      <charset val="1"/>
    </font>
    <font>
      <sz val="11"/>
      <color indexed="8"/>
      <name val="Calibri"/>
      <charset val="1"/>
    </font>
    <font>
      <b/>
      <sz val="12"/>
      <color indexed="8"/>
      <name val="Times New Roman"/>
      <charset val="1"/>
    </font>
    <font>
      <b/>
      <sz val="10"/>
      <name val="Times New Roman"/>
      <charset val="1"/>
    </font>
    <font>
      <b/>
      <sz val="10"/>
      <color indexed="8"/>
      <name val="Times New Roman"/>
      <charset val="1"/>
    </font>
    <font>
      <sz val="11"/>
      <color indexed="8"/>
      <name val="Times New Roman"/>
      <charset val="1"/>
    </font>
    <font>
      <sz val="10"/>
      <color indexed="8"/>
      <name val="Times New Roman"/>
      <charset val="1"/>
    </font>
    <font>
      <sz val="10"/>
      <name val="Times New Roman"/>
      <charset val="1"/>
    </font>
    <font>
      <b/>
      <sz val="10"/>
      <color indexed="10"/>
      <name val="Times New Roman"/>
      <charset val="1"/>
    </font>
    <font>
      <sz val="12"/>
      <color indexed="8"/>
      <name val="Times New Roman"/>
      <charset val="1"/>
    </font>
    <font>
      <sz val="10"/>
      <color indexed="16"/>
      <name val="Times New Roman"/>
      <charset val="1"/>
    </font>
    <font>
      <b/>
      <i/>
      <sz val="9"/>
      <color indexed="8"/>
      <name val="Times New Roman"/>
      <charset val="1"/>
    </font>
    <font>
      <sz val="10"/>
      <color indexed="10"/>
      <name val="Times New Roman"/>
      <charset val="1"/>
    </font>
    <font>
      <sz val="11"/>
      <name val="Times New Roman"/>
      <charset val="1"/>
    </font>
    <font>
      <sz val="9"/>
      <name val="Times New Roman"/>
      <charset val="1"/>
    </font>
    <font>
      <sz val="10"/>
      <color indexed="30"/>
      <name val="Times New Roman"/>
      <charset val="1"/>
    </font>
    <font>
      <b/>
      <sz val="10"/>
      <color rgb="FFFF0000"/>
      <name val="Times New Roman"/>
      <charset val="1"/>
    </font>
    <font>
      <sz val="10"/>
      <color indexed="8"/>
      <name val="Calibri"/>
      <charset val="1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10"/>
      <name val="Times New Roman"/>
      <charset val="1"/>
    </font>
    <font>
      <sz val="11"/>
      <color indexed="16"/>
      <name val="Times New Roman"/>
      <charset val="1"/>
    </font>
  </fonts>
  <fills count="4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4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5" borderId="51" applyNumberFormat="0" applyAlignment="0" applyProtection="0">
      <alignment vertical="center"/>
    </xf>
    <xf numFmtId="0" fontId="30" fillId="0" borderId="52" applyNumberFormat="0" applyFill="0" applyAlignment="0" applyProtection="0">
      <alignment vertical="center"/>
    </xf>
    <xf numFmtId="0" fontId="23" fillId="23" borderId="5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5" fillId="0" borderId="0"/>
    <xf numFmtId="0" fontId="22" fillId="0" borderId="4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36" borderId="53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6" fillId="17" borderId="49" applyNumberFormat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9" fillId="17" borderId="53" applyNumberFormat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38" fillId="0" borderId="5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" fillId="0" borderId="0"/>
  </cellStyleXfs>
  <cellXfs count="265">
    <xf numFmtId="0" fontId="0" fillId="0" borderId="0" xfId="0"/>
    <xf numFmtId="0" fontId="1" fillId="0" borderId="1" xfId="50" applyFont="1" applyBorder="1" applyAlignment="1">
      <alignment horizontal="left" vertical="center" wrapText="1"/>
    </xf>
    <xf numFmtId="0" fontId="1" fillId="2" borderId="1" xfId="50" applyFont="1" applyFill="1" applyBorder="1" applyAlignment="1">
      <alignment horizontal="center" vertical="center" wrapText="1"/>
    </xf>
    <xf numFmtId="2" fontId="2" fillId="0" borderId="1" xfId="50" applyNumberFormat="1" applyFont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1" fillId="2" borderId="1" xfId="50" applyFont="1" applyFill="1" applyBorder="1" applyAlignment="1">
      <alignment horizontal="center" vertical="center"/>
    </xf>
    <xf numFmtId="2" fontId="2" fillId="3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left" vertical="center"/>
    </xf>
    <xf numFmtId="0" fontId="3" fillId="2" borderId="1" xfId="50" applyFont="1" applyFill="1" applyBorder="1" applyAlignment="1">
      <alignment horizontal="center" vertical="center" wrapText="1"/>
    </xf>
    <xf numFmtId="0" fontId="4" fillId="0" borderId="0" xfId="50" applyFont="1"/>
    <xf numFmtId="0" fontId="5" fillId="0" borderId="0" xfId="50"/>
    <xf numFmtId="0" fontId="5" fillId="0" borderId="0" xfId="50" applyAlignment="1">
      <alignment vertical="center"/>
    </xf>
    <xf numFmtId="0" fontId="1" fillId="0" borderId="0" xfId="50" applyFont="1" applyAlignment="1">
      <alignment vertical="center"/>
    </xf>
    <xf numFmtId="0" fontId="6" fillId="0" borderId="0" xfId="50" applyFont="1" applyAlignment="1">
      <alignment horizontal="left" vertical="center" wrapText="1"/>
    </xf>
    <xf numFmtId="0" fontId="6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left" vertical="center" wrapText="1"/>
    </xf>
    <xf numFmtId="0" fontId="2" fillId="0" borderId="7" xfId="50" applyFont="1" applyBorder="1" applyAlignment="1">
      <alignment horizontal="center" vertical="center" wrapText="1"/>
    </xf>
    <xf numFmtId="0" fontId="7" fillId="2" borderId="8" xfId="50" applyFont="1" applyFill="1" applyBorder="1" applyAlignment="1">
      <alignment horizontal="center" vertical="top" wrapText="1"/>
    </xf>
    <xf numFmtId="0" fontId="8" fillId="2" borderId="9" xfId="50" applyFont="1" applyFill="1" applyBorder="1" applyAlignment="1">
      <alignment horizontal="center" vertical="top" wrapText="1"/>
    </xf>
    <xf numFmtId="0" fontId="9" fillId="4" borderId="3" xfId="50" applyFont="1" applyFill="1" applyBorder="1" applyAlignment="1">
      <alignment horizontal="left" vertical="center" wrapText="1"/>
    </xf>
    <xf numFmtId="0" fontId="10" fillId="4" borderId="3" xfId="50" applyFont="1" applyFill="1" applyBorder="1" applyAlignment="1">
      <alignment horizontal="center" vertical="center" wrapText="1"/>
    </xf>
    <xf numFmtId="0" fontId="8" fillId="2" borderId="10" xfId="50" applyFont="1" applyFill="1" applyBorder="1" applyAlignment="1">
      <alignment horizontal="center" vertical="top" wrapText="1"/>
    </xf>
    <xf numFmtId="0" fontId="8" fillId="2" borderId="11" xfId="50" applyFont="1" applyFill="1" applyBorder="1" applyAlignment="1">
      <alignment horizontal="center" vertical="top" wrapText="1"/>
    </xf>
    <xf numFmtId="0" fontId="9" fillId="4" borderId="1" xfId="50" applyFont="1" applyFill="1" applyBorder="1" applyAlignment="1">
      <alignment horizontal="left" vertical="center" wrapText="1"/>
    </xf>
    <xf numFmtId="0" fontId="10" fillId="4" borderId="1" xfId="5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left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7" fillId="2" borderId="5" xfId="50" applyFont="1" applyFill="1" applyBorder="1" applyAlignment="1">
      <alignment horizontal="center" vertical="top" wrapText="1"/>
    </xf>
    <xf numFmtId="0" fontId="8" fillId="2" borderId="6" xfId="50" applyFont="1" applyFill="1" applyBorder="1" applyAlignment="1">
      <alignment horizontal="center" vertical="top" wrapText="1"/>
    </xf>
    <xf numFmtId="0" fontId="8" fillId="2" borderId="5" xfId="50" applyFont="1" applyFill="1" applyBorder="1" applyAlignment="1">
      <alignment horizontal="center" vertical="top" wrapText="1"/>
    </xf>
    <xf numFmtId="0" fontId="9" fillId="3" borderId="1" xfId="50" applyFont="1" applyFill="1" applyBorder="1" applyAlignment="1">
      <alignment horizontal="left" vertical="center" wrapText="1"/>
    </xf>
    <xf numFmtId="0" fontId="8" fillId="2" borderId="12" xfId="50" applyFont="1" applyFill="1" applyBorder="1" applyAlignment="1">
      <alignment horizontal="center" vertical="top" wrapText="1"/>
    </xf>
    <xf numFmtId="0" fontId="8" fillId="2" borderId="13" xfId="50" applyFont="1" applyFill="1" applyBorder="1" applyAlignment="1">
      <alignment horizontal="center" vertical="top" wrapText="1"/>
    </xf>
    <xf numFmtId="0" fontId="10" fillId="2" borderId="1" xfId="50" applyFont="1" applyFill="1" applyBorder="1" applyAlignment="1">
      <alignment horizontal="center" vertical="center"/>
    </xf>
    <xf numFmtId="0" fontId="12" fillId="2" borderId="11" xfId="50" applyFont="1" applyFill="1" applyBorder="1" applyAlignment="1">
      <alignment horizontal="center" vertical="top" wrapText="1"/>
    </xf>
    <xf numFmtId="0" fontId="9" fillId="3" borderId="1" xfId="50" applyFont="1" applyFill="1" applyBorder="1" applyAlignment="1">
      <alignment horizontal="left" vertical="center"/>
    </xf>
    <xf numFmtId="0" fontId="8" fillId="2" borderId="14" xfId="50" applyFont="1" applyFill="1" applyBorder="1" applyAlignment="1">
      <alignment horizontal="center" vertical="top" wrapText="1"/>
    </xf>
    <xf numFmtId="0" fontId="8" fillId="2" borderId="15" xfId="50" applyFont="1" applyFill="1" applyBorder="1" applyAlignment="1">
      <alignment horizontal="center" vertical="top" wrapText="1"/>
    </xf>
    <xf numFmtId="0" fontId="9" fillId="3" borderId="16" xfId="50" applyFont="1" applyFill="1" applyBorder="1" applyAlignment="1">
      <alignment horizontal="left" vertical="center"/>
    </xf>
    <xf numFmtId="0" fontId="10" fillId="2" borderId="16" xfId="50" applyFont="1" applyFill="1" applyBorder="1" applyAlignment="1">
      <alignment horizontal="center" vertical="center"/>
    </xf>
    <xf numFmtId="0" fontId="8" fillId="2" borderId="8" xfId="50" applyFont="1" applyFill="1" applyBorder="1" applyAlignment="1">
      <alignment horizontal="center" vertical="top" wrapText="1"/>
    </xf>
    <xf numFmtId="0" fontId="9" fillId="0" borderId="1" xfId="50" applyFont="1" applyBorder="1" applyAlignment="1">
      <alignment horizontal="left" vertical="center"/>
    </xf>
    <xf numFmtId="0" fontId="13" fillId="0" borderId="0" xfId="50" applyFont="1" applyAlignment="1">
      <alignment horizontal="center" vertical="center" wrapText="1"/>
    </xf>
    <xf numFmtId="2" fontId="6" fillId="0" borderId="0" xfId="50" applyNumberFormat="1" applyFont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2" fontId="2" fillId="0" borderId="6" xfId="50" applyNumberFormat="1" applyFont="1" applyBorder="1" applyAlignment="1">
      <alignment horizontal="center" vertical="center" wrapText="1"/>
    </xf>
    <xf numFmtId="0" fontId="2" fillId="3" borderId="6" xfId="50" applyFont="1" applyFill="1" applyBorder="1" applyAlignment="1">
      <alignment horizontal="center" vertical="center" wrapText="1"/>
    </xf>
    <xf numFmtId="2" fontId="8" fillId="4" borderId="3" xfId="50" applyNumberFormat="1" applyFont="1" applyFill="1" applyBorder="1" applyAlignment="1">
      <alignment horizontal="center" vertical="center" wrapText="1"/>
    </xf>
    <xf numFmtId="2" fontId="10" fillId="4" borderId="3" xfId="50" applyNumberFormat="1" applyFont="1" applyFill="1" applyBorder="1" applyAlignment="1">
      <alignment horizontal="center" vertical="center" wrapText="1"/>
    </xf>
    <xf numFmtId="2" fontId="8" fillId="4" borderId="1" xfId="50" applyNumberFormat="1" applyFont="1" applyFill="1" applyBorder="1" applyAlignment="1">
      <alignment horizontal="center" vertical="center" wrapText="1"/>
    </xf>
    <xf numFmtId="2" fontId="10" fillId="4" borderId="1" xfId="50" applyNumberFormat="1" applyFont="1" applyFill="1" applyBorder="1" applyAlignment="1">
      <alignment horizontal="center" vertical="center" wrapText="1"/>
    </xf>
    <xf numFmtId="2" fontId="8" fillId="0" borderId="1" xfId="50" applyNumberFormat="1" applyFont="1" applyBorder="1" applyAlignment="1">
      <alignment horizontal="center" vertical="center" wrapText="1"/>
    </xf>
    <xf numFmtId="2" fontId="8" fillId="3" borderId="1" xfId="50" applyNumberFormat="1" applyFont="1" applyFill="1" applyBorder="1" applyAlignment="1">
      <alignment horizontal="center" vertical="center" wrapText="1"/>
    </xf>
    <xf numFmtId="0" fontId="14" fillId="2" borderId="1" xfId="50" applyFont="1" applyFill="1" applyBorder="1" applyAlignment="1">
      <alignment horizontal="center" vertical="center"/>
    </xf>
    <xf numFmtId="0" fontId="10" fillId="5" borderId="1" xfId="50" applyFont="1" applyFill="1" applyBorder="1" applyAlignment="1">
      <alignment horizontal="center" vertical="center"/>
    </xf>
    <xf numFmtId="0" fontId="10" fillId="2" borderId="16" xfId="50" applyFont="1" applyFill="1" applyBorder="1" applyAlignment="1">
      <alignment horizontal="center" vertical="center" wrapText="1"/>
    </xf>
    <xf numFmtId="2" fontId="8" fillId="3" borderId="16" xfId="50" applyNumberFormat="1" applyFont="1" applyFill="1" applyBorder="1" applyAlignment="1">
      <alignment horizontal="center" vertical="center" wrapText="1"/>
    </xf>
    <xf numFmtId="0" fontId="13" fillId="0" borderId="0" xfId="50" applyFont="1" applyAlignment="1">
      <alignment wrapText="1"/>
    </xf>
    <xf numFmtId="0" fontId="1" fillId="0" borderId="17" xfId="50" applyFont="1" applyBorder="1" applyAlignment="1">
      <alignment horizontal="center" vertical="center" wrapText="1"/>
    </xf>
    <xf numFmtId="0" fontId="15" fillId="0" borderId="18" xfId="50" applyFont="1" applyBorder="1" applyAlignment="1">
      <alignment horizontal="center" vertical="center" wrapText="1"/>
    </xf>
    <xf numFmtId="0" fontId="2" fillId="0" borderId="1" xfId="50" applyFont="1" applyBorder="1" applyAlignment="1">
      <alignment vertical="center" wrapText="1"/>
    </xf>
    <xf numFmtId="0" fontId="2" fillId="0" borderId="19" xfId="50" applyFont="1" applyBorder="1" applyAlignment="1">
      <alignment horizontal="center" vertical="center" wrapText="1"/>
    </xf>
    <xf numFmtId="0" fontId="1" fillId="0" borderId="19" xfId="50" applyFont="1" applyBorder="1" applyAlignment="1">
      <alignment horizontal="center" vertical="center" wrapText="1"/>
    </xf>
    <xf numFmtId="0" fontId="1" fillId="0" borderId="20" xfId="50" applyFont="1" applyBorder="1" applyAlignment="1">
      <alignment horizontal="center" vertical="center" wrapText="1"/>
    </xf>
    <xf numFmtId="0" fontId="2" fillId="0" borderId="21" xfId="50" applyFont="1" applyBorder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22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0" fontId="10" fillId="0" borderId="23" xfId="50" applyFont="1" applyBorder="1" applyAlignment="1">
      <alignment horizontal="center" vertical="center" wrapText="1"/>
    </xf>
    <xf numFmtId="0" fontId="10" fillId="0" borderId="18" xfId="50" applyFont="1" applyBorder="1" applyAlignment="1">
      <alignment horizontal="center" vertical="center" wrapText="1"/>
    </xf>
    <xf numFmtId="0" fontId="10" fillId="0" borderId="0" xfId="50" applyFont="1" applyAlignment="1">
      <alignment horizontal="center" vertical="center" wrapText="1"/>
    </xf>
    <xf numFmtId="0" fontId="10" fillId="0" borderId="20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8" fillId="0" borderId="0" xfId="50" applyFont="1" applyAlignment="1">
      <alignment horizontal="center" vertical="center" wrapText="1"/>
    </xf>
    <xf numFmtId="0" fontId="10" fillId="0" borderId="16" xfId="50" applyFont="1" applyBorder="1" applyAlignment="1">
      <alignment horizontal="center" vertical="center" wrapText="1"/>
    </xf>
    <xf numFmtId="0" fontId="8" fillId="0" borderId="24" xfId="50" applyFont="1" applyBorder="1" applyAlignment="1">
      <alignment horizontal="center" vertical="center" wrapText="1"/>
    </xf>
    <xf numFmtId="0" fontId="10" fillId="0" borderId="25" xfId="50" applyFont="1" applyBorder="1" applyAlignment="1">
      <alignment horizontal="center" vertical="center" wrapText="1"/>
    </xf>
    <xf numFmtId="0" fontId="8" fillId="0" borderId="23" xfId="50" applyFont="1" applyBorder="1" applyAlignment="1">
      <alignment horizontal="center" vertical="center" wrapText="1"/>
    </xf>
    <xf numFmtId="0" fontId="16" fillId="2" borderId="1" xfId="50" applyFont="1" applyFill="1" applyBorder="1" applyAlignment="1">
      <alignment horizontal="center" vertical="center" wrapText="1"/>
    </xf>
    <xf numFmtId="0" fontId="10" fillId="3" borderId="20" xfId="50" applyFont="1" applyFill="1" applyBorder="1" applyAlignment="1">
      <alignment horizontal="center" vertical="center" wrapText="1"/>
    </xf>
    <xf numFmtId="0" fontId="9" fillId="0" borderId="16" xfId="50" applyFont="1" applyBorder="1" applyAlignment="1">
      <alignment horizontal="left" vertical="center" wrapText="1"/>
    </xf>
    <xf numFmtId="0" fontId="7" fillId="2" borderId="10" xfId="50" applyFont="1" applyFill="1" applyBorder="1" applyAlignment="1">
      <alignment horizontal="center" vertical="top" wrapText="1"/>
    </xf>
    <xf numFmtId="0" fontId="7" fillId="2" borderId="11" xfId="50" applyFont="1" applyFill="1" applyBorder="1" applyAlignment="1">
      <alignment horizontal="center" vertical="top" wrapText="1"/>
    </xf>
    <xf numFmtId="0" fontId="17" fillId="3" borderId="1" xfId="50" applyFont="1" applyFill="1" applyBorder="1" applyAlignment="1">
      <alignment horizontal="left" vertical="center" wrapText="1"/>
    </xf>
    <xf numFmtId="0" fontId="8" fillId="2" borderId="4" xfId="50" applyFont="1" applyFill="1" applyBorder="1" applyAlignment="1">
      <alignment horizontal="center" vertical="top" wrapText="1"/>
    </xf>
    <xf numFmtId="0" fontId="8" fillId="2" borderId="1" xfId="50" applyFont="1" applyFill="1" applyBorder="1" applyAlignment="1">
      <alignment horizontal="center" vertical="top" wrapText="1"/>
    </xf>
    <xf numFmtId="0" fontId="8" fillId="2" borderId="1" xfId="50" applyFont="1" applyFill="1" applyBorder="1" applyAlignment="1">
      <alignment horizontal="center" vertical="top"/>
    </xf>
    <xf numFmtId="0" fontId="17" fillId="0" borderId="1" xfId="50" applyFont="1" applyBorder="1" applyAlignment="1">
      <alignment horizontal="left" vertical="center" wrapText="1"/>
    </xf>
    <xf numFmtId="0" fontId="17" fillId="0" borderId="1" xfId="50" applyFont="1" applyFill="1" applyBorder="1" applyAlignment="1">
      <alignment horizontal="left" vertical="center" wrapText="1"/>
    </xf>
    <xf numFmtId="0" fontId="8" fillId="2" borderId="26" xfId="50" applyFont="1" applyFill="1" applyBorder="1" applyAlignment="1">
      <alignment horizontal="center" vertical="top" wrapText="1"/>
    </xf>
    <xf numFmtId="0" fontId="8" fillId="2" borderId="16" xfId="50" applyFont="1" applyFill="1" applyBorder="1" applyAlignment="1">
      <alignment horizontal="center" vertical="top" wrapText="1"/>
    </xf>
    <xf numFmtId="0" fontId="9" fillId="0" borderId="16" xfId="50" applyFont="1" applyBorder="1" applyAlignment="1">
      <alignment horizontal="left" vertical="center"/>
    </xf>
    <xf numFmtId="0" fontId="7" fillId="2" borderId="2" xfId="50" applyFont="1" applyFill="1" applyBorder="1" applyAlignment="1">
      <alignment horizontal="center" vertical="top" wrapText="1"/>
    </xf>
    <xf numFmtId="0" fontId="8" fillId="2" borderId="3" xfId="50" applyFont="1" applyFill="1" applyBorder="1" applyAlignment="1">
      <alignment horizontal="center" vertical="top" wrapText="1"/>
    </xf>
    <xf numFmtId="0" fontId="7" fillId="2" borderId="4" xfId="50" applyFont="1" applyFill="1" applyBorder="1" applyAlignment="1">
      <alignment horizontal="center" vertical="top" wrapText="1"/>
    </xf>
    <xf numFmtId="2" fontId="8" fillId="0" borderId="16" xfId="50" applyNumberFormat="1" applyFont="1" applyBorder="1" applyAlignment="1">
      <alignment horizontal="center" vertical="center" wrapText="1"/>
    </xf>
    <xf numFmtId="2" fontId="7" fillId="3" borderId="1" xfId="50" applyNumberFormat="1" applyFont="1" applyFill="1" applyBorder="1" applyAlignment="1">
      <alignment horizontal="center" vertical="center" wrapText="1"/>
    </xf>
    <xf numFmtId="2" fontId="7" fillId="0" borderId="1" xfId="50" applyNumberFormat="1" applyFont="1" applyBorder="1" applyAlignment="1">
      <alignment horizontal="center" vertical="center" wrapText="1"/>
    </xf>
    <xf numFmtId="2" fontId="8" fillId="6" borderId="1" xfId="50" applyNumberFormat="1" applyFont="1" applyFill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/>
    </xf>
    <xf numFmtId="0" fontId="11" fillId="3" borderId="1" xfId="50" applyFont="1" applyFill="1" applyBorder="1" applyAlignment="1">
      <alignment horizontal="center" vertical="center" wrapText="1"/>
    </xf>
    <xf numFmtId="0" fontId="7" fillId="3" borderId="0" xfId="50" applyFont="1" applyFill="1" applyAlignment="1">
      <alignment horizontal="center" vertical="center" wrapText="1"/>
    </xf>
    <xf numFmtId="0" fontId="11" fillId="3" borderId="20" xfId="50" applyFont="1" applyFill="1" applyBorder="1" applyAlignment="1">
      <alignment horizontal="center" vertical="center" wrapText="1"/>
    </xf>
    <xf numFmtId="0" fontId="18" fillId="0" borderId="1" xfId="50" applyFont="1" applyBorder="1" applyAlignment="1">
      <alignment horizontal="left" vertical="center" wrapText="1"/>
    </xf>
    <xf numFmtId="0" fontId="11" fillId="2" borderId="1" xfId="50" applyFont="1" applyFill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7" fillId="0" borderId="0" xfId="50" applyFont="1" applyAlignment="1">
      <alignment horizontal="center" vertical="center" wrapText="1"/>
    </xf>
    <xf numFmtId="0" fontId="11" fillId="0" borderId="20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2" fontId="11" fillId="4" borderId="1" xfId="50" applyNumberFormat="1" applyFont="1" applyFill="1" applyBorder="1" applyAlignment="1">
      <alignment horizontal="center" vertical="center" wrapText="1"/>
    </xf>
    <xf numFmtId="0" fontId="4" fillId="3" borderId="0" xfId="50" applyFont="1" applyFill="1"/>
    <xf numFmtId="0" fontId="18" fillId="3" borderId="1" xfId="50" applyFont="1" applyFill="1" applyBorder="1" applyAlignment="1">
      <alignment horizontal="left" vertical="center" wrapText="1"/>
    </xf>
    <xf numFmtId="0" fontId="10" fillId="2" borderId="19" xfId="50" applyFont="1" applyFill="1" applyBorder="1" applyAlignment="1">
      <alignment horizontal="center" vertical="center" wrapText="1"/>
    </xf>
    <xf numFmtId="0" fontId="10" fillId="0" borderId="22" xfId="50" applyFont="1" applyBorder="1" applyAlignment="1">
      <alignment horizontal="center" vertical="center" wrapText="1"/>
    </xf>
    <xf numFmtId="0" fontId="1" fillId="0" borderId="6" xfId="50" applyFont="1" applyBorder="1" applyAlignment="1">
      <alignment vertical="center" wrapText="1"/>
    </xf>
    <xf numFmtId="0" fontId="10" fillId="0" borderId="27" xfId="50" applyFont="1" applyBorder="1" applyAlignment="1">
      <alignment horizontal="center" vertical="center" wrapText="1"/>
    </xf>
    <xf numFmtId="0" fontId="1" fillId="0" borderId="27" xfId="50" applyFont="1" applyBorder="1" applyAlignment="1">
      <alignment vertical="center" wrapText="1"/>
    </xf>
    <xf numFmtId="0" fontId="0" fillId="0" borderId="0" xfId="0" applyFont="1"/>
    <xf numFmtId="0" fontId="10" fillId="0" borderId="27" xfId="50" applyFont="1" applyFill="1" applyBorder="1" applyAlignment="1">
      <alignment horizontal="center" vertical="center" wrapText="1"/>
    </xf>
    <xf numFmtId="0" fontId="0" fillId="0" borderId="27" xfId="0" applyBorder="1"/>
    <xf numFmtId="0" fontId="10" fillId="0" borderId="28" xfId="50" applyFont="1" applyBorder="1" applyAlignment="1">
      <alignment horizontal="center" vertical="center" wrapText="1"/>
    </xf>
    <xf numFmtId="0" fontId="1" fillId="0" borderId="13" xfId="50" applyFont="1" applyBorder="1" applyAlignment="1">
      <alignment vertical="center" wrapText="1"/>
    </xf>
    <xf numFmtId="0" fontId="10" fillId="0" borderId="0" xfId="50" applyFont="1" applyAlignment="1">
      <alignment wrapText="1"/>
    </xf>
    <xf numFmtId="0" fontId="1" fillId="7" borderId="1" xfId="50" applyFont="1" applyFill="1" applyBorder="1" applyAlignment="1">
      <alignment vertical="center" wrapText="1"/>
    </xf>
    <xf numFmtId="0" fontId="1" fillId="7" borderId="1" xfId="50" applyFont="1" applyFill="1" applyBorder="1" applyAlignment="1">
      <alignment horizontal="left" vertical="center" wrapText="1"/>
    </xf>
    <xf numFmtId="0" fontId="5" fillId="8" borderId="0" xfId="50" applyFill="1"/>
    <xf numFmtId="0" fontId="12" fillId="2" borderId="10" xfId="50" applyFont="1" applyFill="1" applyBorder="1" applyAlignment="1">
      <alignment horizontal="center" vertical="top" wrapText="1"/>
    </xf>
    <xf numFmtId="0" fontId="12" fillId="2" borderId="12" xfId="50" applyFont="1" applyFill="1" applyBorder="1" applyAlignment="1">
      <alignment horizontal="center" vertical="top" wrapText="1"/>
    </xf>
    <xf numFmtId="0" fontId="12" fillId="2" borderId="13" xfId="50" applyFont="1" applyFill="1" applyBorder="1" applyAlignment="1">
      <alignment horizontal="center" vertical="top" wrapText="1"/>
    </xf>
    <xf numFmtId="0" fontId="10" fillId="3" borderId="1" xfId="50" applyFont="1" applyFill="1" applyBorder="1" applyAlignment="1">
      <alignment horizontal="center" vertical="center" wrapText="1"/>
    </xf>
    <xf numFmtId="0" fontId="8" fillId="3" borderId="0" xfId="50" applyFont="1" applyFill="1" applyAlignment="1">
      <alignment horizontal="center" vertical="center" wrapText="1"/>
    </xf>
    <xf numFmtId="0" fontId="16" fillId="0" borderId="1" xfId="50" applyFont="1" applyBorder="1" applyAlignment="1">
      <alignment horizontal="center" vertical="center" wrapText="1"/>
    </xf>
    <xf numFmtId="0" fontId="9" fillId="3" borderId="1" xfId="19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8" fillId="2" borderId="2" xfId="50" applyFont="1" applyFill="1" applyBorder="1" applyAlignment="1">
      <alignment horizontal="center" vertical="top" wrapText="1"/>
    </xf>
    <xf numFmtId="0" fontId="10" fillId="2" borderId="1" xfId="50" applyFont="1" applyFill="1" applyBorder="1" applyAlignment="1">
      <alignment horizontal="center" vertical="top" wrapText="1"/>
    </xf>
    <xf numFmtId="2" fontId="8" fillId="3" borderId="1" xfId="19" applyNumberFormat="1" applyFont="1" applyFill="1" applyBorder="1" applyAlignment="1">
      <alignment horizontal="center" vertical="center" wrapText="1"/>
    </xf>
    <xf numFmtId="0" fontId="18" fillId="0" borderId="1" xfId="50" applyFont="1" applyBorder="1" applyAlignment="1">
      <alignment vertical="center" wrapText="1"/>
    </xf>
    <xf numFmtId="0" fontId="1" fillId="0" borderId="1" xfId="50" applyFont="1" applyBorder="1" applyAlignment="1">
      <alignment vertical="center"/>
    </xf>
    <xf numFmtId="0" fontId="17" fillId="6" borderId="1" xfId="50" applyFont="1" applyFill="1" applyBorder="1" applyAlignment="1">
      <alignment horizontal="left" vertical="center" wrapText="1"/>
    </xf>
    <xf numFmtId="0" fontId="17" fillId="3" borderId="1" xfId="19" applyFont="1" applyFill="1" applyBorder="1" applyAlignment="1">
      <alignment horizontal="left" vertical="center" wrapText="1"/>
    </xf>
    <xf numFmtId="0" fontId="7" fillId="2" borderId="29" xfId="50" applyFont="1" applyFill="1" applyBorder="1" applyAlignment="1">
      <alignment horizontal="center" vertical="top" wrapText="1"/>
    </xf>
    <xf numFmtId="0" fontId="8" fillId="2" borderId="30" xfId="50" applyFont="1" applyFill="1" applyBorder="1" applyAlignment="1">
      <alignment horizontal="center" vertical="top" wrapText="1"/>
    </xf>
    <xf numFmtId="0" fontId="9" fillId="4" borderId="31" xfId="50" applyFont="1" applyFill="1" applyBorder="1" applyAlignment="1">
      <alignment horizontal="left" vertical="center" wrapText="1"/>
    </xf>
    <xf numFmtId="0" fontId="7" fillId="2" borderId="32" xfId="50" applyFont="1" applyFill="1" applyBorder="1" applyAlignment="1">
      <alignment horizontal="center" vertical="top" wrapText="1"/>
    </xf>
    <xf numFmtId="0" fontId="8" fillId="2" borderId="33" xfId="50" applyFont="1" applyFill="1" applyBorder="1" applyAlignment="1">
      <alignment horizontal="center" vertical="top" wrapText="1"/>
    </xf>
    <xf numFmtId="0" fontId="9" fillId="3" borderId="31" xfId="50" applyFont="1" applyFill="1" applyBorder="1" applyAlignment="1">
      <alignment horizontal="left" vertical="center" wrapText="1"/>
    </xf>
    <xf numFmtId="0" fontId="9" fillId="9" borderId="31" xfId="50" applyFont="1" applyFill="1" applyBorder="1" applyAlignment="1">
      <alignment horizontal="left" vertical="center" wrapText="1"/>
    </xf>
    <xf numFmtId="0" fontId="9" fillId="6" borderId="31" xfId="50" applyFont="1" applyFill="1" applyBorder="1" applyAlignment="1">
      <alignment horizontal="left" vertical="center" wrapText="1"/>
    </xf>
    <xf numFmtId="0" fontId="9" fillId="9" borderId="7" xfId="50" applyFont="1" applyFill="1" applyBorder="1" applyAlignment="1">
      <alignment horizontal="left" vertical="center" wrapText="1"/>
    </xf>
    <xf numFmtId="0" fontId="10" fillId="2" borderId="6" xfId="50" applyFont="1" applyFill="1" applyBorder="1" applyAlignment="1">
      <alignment horizontal="center" vertical="center" wrapText="1"/>
    </xf>
    <xf numFmtId="0" fontId="7" fillId="2" borderId="34" xfId="50" applyFont="1" applyFill="1" applyBorder="1" applyAlignment="1">
      <alignment horizontal="center" vertical="top" wrapText="1"/>
    </xf>
    <xf numFmtId="0" fontId="8" fillId="2" borderId="34" xfId="50" applyFont="1" applyFill="1" applyBorder="1" applyAlignment="1">
      <alignment horizontal="center" vertical="top" wrapText="1"/>
    </xf>
    <xf numFmtId="0" fontId="9" fillId="9" borderId="35" xfId="50" applyFont="1" applyFill="1" applyBorder="1" applyAlignment="1">
      <alignment horizontal="left" vertical="center" wrapText="1"/>
    </xf>
    <xf numFmtId="0" fontId="10" fillId="2" borderId="2" xfId="50" applyFont="1" applyFill="1" applyBorder="1" applyAlignment="1">
      <alignment horizontal="center" vertical="center" wrapText="1"/>
    </xf>
    <xf numFmtId="0" fontId="7" fillId="2" borderId="36" xfId="50" applyFont="1" applyFill="1" applyBorder="1" applyAlignment="1">
      <alignment horizontal="center" vertical="top" wrapText="1"/>
    </xf>
    <xf numFmtId="0" fontId="8" fillId="2" borderId="36" xfId="50" applyFont="1" applyFill="1" applyBorder="1" applyAlignment="1">
      <alignment horizontal="center" vertical="top" wrapText="1"/>
    </xf>
    <xf numFmtId="0" fontId="9" fillId="3" borderId="37" xfId="50" applyFont="1" applyFill="1" applyBorder="1" applyAlignment="1">
      <alignment horizontal="left" vertical="center" wrapText="1"/>
    </xf>
    <xf numFmtId="0" fontId="10" fillId="2" borderId="4" xfId="50" applyFont="1" applyFill="1" applyBorder="1" applyAlignment="1">
      <alignment horizontal="center" vertical="center" wrapText="1"/>
    </xf>
    <xf numFmtId="0" fontId="8" fillId="2" borderId="38" xfId="50" applyFont="1" applyFill="1" applyBorder="1" applyAlignment="1">
      <alignment horizontal="center" vertical="top" wrapText="1"/>
    </xf>
    <xf numFmtId="0" fontId="7" fillId="2" borderId="39" xfId="50" applyFont="1" applyFill="1" applyBorder="1" applyAlignment="1">
      <alignment horizontal="center" vertical="top" wrapText="1"/>
    </xf>
    <xf numFmtId="0" fontId="8" fillId="2" borderId="39" xfId="50" applyFont="1" applyFill="1" applyBorder="1" applyAlignment="1">
      <alignment horizontal="center" vertical="top" wrapText="1"/>
    </xf>
    <xf numFmtId="0" fontId="9" fillId="3" borderId="40" xfId="50" applyFont="1" applyFill="1" applyBorder="1" applyAlignment="1">
      <alignment horizontal="left" vertical="center" wrapText="1"/>
    </xf>
    <xf numFmtId="0" fontId="10" fillId="2" borderId="26" xfId="50" applyFont="1" applyFill="1" applyBorder="1" applyAlignment="1">
      <alignment horizontal="center" vertical="center" wrapText="1"/>
    </xf>
    <xf numFmtId="0" fontId="9" fillId="4" borderId="41" xfId="50" applyFont="1" applyFill="1" applyBorder="1" applyAlignment="1">
      <alignment horizontal="left" vertical="center" wrapText="1"/>
    </xf>
    <xf numFmtId="0" fontId="10" fillId="4" borderId="13" xfId="50" applyFont="1" applyFill="1" applyBorder="1" applyAlignment="1">
      <alignment horizontal="center" vertical="center" wrapText="1"/>
    </xf>
    <xf numFmtId="0" fontId="7" fillId="2" borderId="10" xfId="50" applyFont="1" applyFill="1" applyBorder="1" applyAlignment="1">
      <alignment vertical="top" wrapText="1"/>
    </xf>
    <xf numFmtId="0" fontId="7" fillId="2" borderId="42" xfId="50" applyFont="1" applyFill="1" applyBorder="1" applyAlignment="1">
      <alignment horizontal="center" vertical="top" wrapText="1"/>
    </xf>
    <xf numFmtId="0" fontId="9" fillId="0" borderId="31" xfId="50" applyFont="1" applyBorder="1" applyAlignment="1">
      <alignment horizontal="left" vertical="center" wrapText="1"/>
    </xf>
    <xf numFmtId="0" fontId="19" fillId="2" borderId="1" xfId="50" applyFont="1" applyFill="1" applyBorder="1" applyAlignment="1">
      <alignment horizontal="center" vertical="center" wrapText="1"/>
    </xf>
    <xf numFmtId="0" fontId="7" fillId="2" borderId="33" xfId="50" applyFont="1" applyFill="1" applyBorder="1" applyAlignment="1">
      <alignment horizontal="center" vertical="top" wrapText="1"/>
    </xf>
    <xf numFmtId="0" fontId="17" fillId="0" borderId="31" xfId="50" applyFont="1" applyBorder="1" applyAlignment="1">
      <alignment horizontal="left" vertical="center" wrapText="1"/>
    </xf>
    <xf numFmtId="0" fontId="7" fillId="2" borderId="12" xfId="50" applyFont="1" applyFill="1" applyBorder="1" applyAlignment="1">
      <alignment vertical="top" wrapText="1"/>
    </xf>
    <xf numFmtId="0" fontId="7" fillId="2" borderId="13" xfId="50" applyFont="1" applyFill="1" applyBorder="1" applyAlignment="1">
      <alignment horizontal="center" vertical="top" wrapText="1"/>
    </xf>
    <xf numFmtId="0" fontId="8" fillId="2" borderId="28" xfId="50" applyFont="1" applyFill="1" applyBorder="1" applyAlignment="1">
      <alignment horizontal="center" vertical="top" wrapText="1"/>
    </xf>
    <xf numFmtId="0" fontId="7" fillId="2" borderId="6" xfId="50" applyFont="1" applyFill="1" applyBorder="1" applyAlignment="1">
      <alignment horizontal="center" vertical="top" wrapText="1"/>
    </xf>
    <xf numFmtId="0" fontId="8" fillId="2" borderId="22" xfId="50" applyFont="1" applyFill="1" applyBorder="1" applyAlignment="1">
      <alignment horizontal="center" vertical="top" wrapText="1"/>
    </xf>
    <xf numFmtId="2" fontId="7" fillId="3" borderId="1" xfId="19" applyNumberFormat="1" applyFont="1" applyFill="1" applyBorder="1" applyAlignment="1">
      <alignment horizontal="center" vertical="center" wrapText="1"/>
    </xf>
    <xf numFmtId="2" fontId="8" fillId="0" borderId="6" xfId="50" applyNumberFormat="1" applyFont="1" applyBorder="1" applyAlignment="1">
      <alignment horizontal="center" vertical="center" wrapText="1"/>
    </xf>
    <xf numFmtId="0" fontId="10" fillId="2" borderId="3" xfId="50" applyFont="1" applyFill="1" applyBorder="1" applyAlignment="1">
      <alignment horizontal="center" vertical="center" wrapText="1"/>
    </xf>
    <xf numFmtId="2" fontId="8" fillId="0" borderId="3" xfId="50" applyNumberFormat="1" applyFont="1" applyBorder="1" applyAlignment="1">
      <alignment horizontal="center" vertical="center" wrapText="1"/>
    </xf>
    <xf numFmtId="2" fontId="8" fillId="3" borderId="3" xfId="50" applyNumberFormat="1" applyFont="1" applyFill="1" applyBorder="1" applyAlignment="1">
      <alignment horizontal="center" vertical="center" wrapText="1"/>
    </xf>
    <xf numFmtId="2" fontId="8" fillId="4" borderId="13" xfId="50" applyNumberFormat="1" applyFont="1" applyFill="1" applyBorder="1" applyAlignment="1">
      <alignment horizontal="center" vertical="center" wrapText="1"/>
    </xf>
    <xf numFmtId="2" fontId="10" fillId="4" borderId="13" xfId="50" applyNumberFormat="1" applyFont="1" applyFill="1" applyBorder="1" applyAlignment="1">
      <alignment horizontal="center" vertical="center" wrapText="1"/>
    </xf>
    <xf numFmtId="0" fontId="10" fillId="0" borderId="0" xfId="50" applyFont="1" applyAlignment="1">
      <alignment horizontal="center" vertical="center"/>
    </xf>
    <xf numFmtId="0" fontId="10" fillId="0" borderId="20" xfId="50" applyFont="1" applyBorder="1" applyAlignment="1">
      <alignment horizontal="center" vertical="center"/>
    </xf>
    <xf numFmtId="0" fontId="10" fillId="0" borderId="24" xfId="50" applyFont="1" applyBorder="1" applyAlignment="1">
      <alignment horizontal="center" vertical="center"/>
    </xf>
    <xf numFmtId="0" fontId="10" fillId="0" borderId="23" xfId="50" applyFont="1" applyBorder="1" applyAlignment="1">
      <alignment horizontal="center" vertical="center"/>
    </xf>
    <xf numFmtId="0" fontId="10" fillId="0" borderId="0" xfId="50" applyFont="1"/>
    <xf numFmtId="0" fontId="10" fillId="0" borderId="6" xfId="50" applyFont="1" applyBorder="1" applyAlignment="1">
      <alignment horizontal="center" vertical="center" wrapText="1"/>
    </xf>
    <xf numFmtId="0" fontId="10" fillId="0" borderId="17" xfId="50" applyFont="1" applyBorder="1" applyAlignment="1">
      <alignment horizontal="center" vertical="center"/>
    </xf>
    <xf numFmtId="0" fontId="8" fillId="0" borderId="43" xfId="50" applyFont="1" applyBorder="1" applyAlignment="1">
      <alignment horizontal="center" vertical="center" wrapText="1"/>
    </xf>
    <xf numFmtId="0" fontId="10" fillId="0" borderId="19" xfId="50" applyFont="1" applyBorder="1" applyAlignment="1">
      <alignment horizontal="center" vertical="center" wrapText="1"/>
    </xf>
    <xf numFmtId="0" fontId="10" fillId="0" borderId="44" xfId="50" applyFont="1" applyBorder="1"/>
    <xf numFmtId="0" fontId="10" fillId="0" borderId="45" xfId="50" applyFont="1" applyBorder="1" applyAlignment="1">
      <alignment horizontal="center" vertical="center" wrapText="1"/>
    </xf>
    <xf numFmtId="0" fontId="8" fillId="0" borderId="44" xfId="50" applyFont="1" applyBorder="1" applyAlignment="1">
      <alignment horizontal="center" vertical="center" wrapText="1"/>
    </xf>
    <xf numFmtId="0" fontId="1" fillId="10" borderId="1" xfId="50" applyFont="1" applyFill="1" applyBorder="1" applyAlignment="1">
      <alignment vertical="center" wrapText="1"/>
    </xf>
    <xf numFmtId="0" fontId="9" fillId="0" borderId="31" xfId="50" applyFont="1" applyBorder="1" applyAlignment="1">
      <alignment horizontal="left" vertical="center"/>
    </xf>
    <xf numFmtId="0" fontId="8" fillId="2" borderId="20" xfId="50" applyFont="1" applyFill="1" applyBorder="1" applyAlignment="1">
      <alignment horizontal="center" vertical="top" wrapText="1"/>
    </xf>
    <xf numFmtId="0" fontId="9" fillId="3" borderId="31" xfId="50" applyFont="1" applyFill="1" applyBorder="1" applyAlignment="1">
      <alignment horizontal="left" vertical="center"/>
    </xf>
    <xf numFmtId="0" fontId="7" fillId="2" borderId="14" xfId="50" applyFont="1" applyFill="1" applyBorder="1" applyAlignment="1">
      <alignment horizontal="center" vertical="top" wrapText="1"/>
    </xf>
    <xf numFmtId="0" fontId="7" fillId="2" borderId="15" xfId="50" applyFont="1" applyFill="1" applyBorder="1" applyAlignment="1">
      <alignment horizontal="center" vertical="top" wrapText="1"/>
    </xf>
    <xf numFmtId="0" fontId="8" fillId="2" borderId="25" xfId="50" applyFont="1" applyFill="1" applyBorder="1" applyAlignment="1">
      <alignment horizontal="center" vertical="top" wrapText="1"/>
    </xf>
    <xf numFmtId="0" fontId="9" fillId="3" borderId="46" xfId="50" applyFont="1" applyFill="1" applyBorder="1" applyAlignment="1">
      <alignment horizontal="left" vertical="center" wrapText="1"/>
    </xf>
    <xf numFmtId="0" fontId="7" fillId="2" borderId="9" xfId="50" applyFont="1" applyFill="1" applyBorder="1" applyAlignment="1">
      <alignment horizontal="center" vertical="top" wrapText="1"/>
    </xf>
    <xf numFmtId="0" fontId="20" fillId="2" borderId="10" xfId="50" applyFont="1" applyFill="1" applyBorder="1" applyAlignment="1">
      <alignment horizontal="center" vertical="top" wrapText="1"/>
    </xf>
    <xf numFmtId="0" fontId="17" fillId="0" borderId="4" xfId="50" applyFont="1" applyBorder="1" applyAlignment="1">
      <alignment horizontal="left" vertical="center" wrapText="1"/>
    </xf>
    <xf numFmtId="0" fontId="9" fillId="0" borderId="4" xfId="50" applyFont="1" applyBorder="1" applyAlignment="1">
      <alignment horizontal="left" vertical="center" wrapText="1"/>
    </xf>
    <xf numFmtId="0" fontId="8" fillId="2" borderId="47" xfId="50" applyFont="1" applyFill="1" applyBorder="1" applyAlignment="1">
      <alignment horizontal="center" vertical="top" wrapText="1"/>
    </xf>
    <xf numFmtId="0" fontId="8" fillId="2" borderId="0" xfId="50" applyFont="1" applyFill="1" applyBorder="1" applyAlignment="1">
      <alignment horizontal="center" vertical="top" wrapText="1"/>
    </xf>
    <xf numFmtId="0" fontId="8" fillId="2" borderId="21" xfId="50" applyFont="1" applyFill="1" applyBorder="1" applyAlignment="1">
      <alignment horizontal="center" vertical="top" wrapText="1"/>
    </xf>
    <xf numFmtId="0" fontId="8" fillId="2" borderId="27" xfId="50" applyFont="1" applyFill="1" applyBorder="1" applyAlignment="1">
      <alignment horizontal="center" vertical="top" wrapText="1"/>
    </xf>
    <xf numFmtId="0" fontId="9" fillId="9" borderId="1" xfId="50" applyFont="1" applyFill="1" applyBorder="1" applyAlignment="1">
      <alignment horizontal="left" vertical="center" wrapText="1"/>
    </xf>
    <xf numFmtId="0" fontId="10" fillId="2" borderId="1" xfId="19" applyFont="1" applyFill="1" applyBorder="1" applyAlignment="1">
      <alignment horizontal="center" vertical="center" wrapText="1"/>
    </xf>
    <xf numFmtId="0" fontId="9" fillId="3" borderId="16" xfId="19" applyFont="1" applyFill="1" applyBorder="1" applyAlignment="1">
      <alignment horizontal="left" vertical="center" wrapText="1"/>
    </xf>
    <xf numFmtId="0" fontId="10" fillId="2" borderId="16" xfId="19" applyFont="1" applyFill="1" applyBorder="1" applyAlignment="1">
      <alignment horizontal="center" vertical="center" wrapText="1"/>
    </xf>
    <xf numFmtId="0" fontId="8" fillId="2" borderId="9" xfId="50" applyFont="1" applyFill="1" applyBorder="1" applyAlignment="1">
      <alignment vertical="top" wrapText="1"/>
    </xf>
    <xf numFmtId="0" fontId="8" fillId="2" borderId="6" xfId="50" applyFont="1" applyFill="1" applyBorder="1" applyAlignment="1">
      <alignment vertical="top" wrapText="1"/>
    </xf>
    <xf numFmtId="2" fontId="8" fillId="3" borderId="16" xfId="19" applyNumberFormat="1" applyFont="1" applyFill="1" applyBorder="1" applyAlignment="1">
      <alignment horizontal="center" vertical="center" wrapText="1"/>
    </xf>
    <xf numFmtId="0" fontId="10" fillId="0" borderId="24" xfId="50" applyFont="1" applyBorder="1" applyAlignment="1">
      <alignment wrapText="1"/>
    </xf>
    <xf numFmtId="0" fontId="1" fillId="10" borderId="1" xfId="50" applyFont="1" applyFill="1" applyBorder="1" applyAlignment="1">
      <alignment horizontal="left" vertical="center" wrapText="1"/>
    </xf>
    <xf numFmtId="0" fontId="10" fillId="0" borderId="13" xfId="50" applyFont="1" applyBorder="1" applyAlignment="1">
      <alignment horizontal="center" vertical="center" wrapText="1"/>
    </xf>
    <xf numFmtId="0" fontId="5" fillId="3" borderId="0" xfId="50" applyFill="1"/>
    <xf numFmtId="0" fontId="10" fillId="2" borderId="19" xfId="19" applyFont="1" applyFill="1" applyBorder="1" applyAlignment="1">
      <alignment horizontal="center" vertical="center" wrapText="1"/>
    </xf>
    <xf numFmtId="0" fontId="21" fillId="0" borderId="27" xfId="50" applyFont="1" applyBorder="1"/>
    <xf numFmtId="0" fontId="21" fillId="0" borderId="0" xfId="50" applyFont="1"/>
    <xf numFmtId="0" fontId="10" fillId="0" borderId="15" xfId="50" applyFont="1" applyBorder="1" applyAlignment="1">
      <alignment horizontal="center" vertical="center" wrapText="1"/>
    </xf>
    <xf numFmtId="0" fontId="17" fillId="3" borderId="16" xfId="50" applyFont="1" applyFill="1" applyBorder="1" applyAlignment="1">
      <alignment horizontal="left" vertical="center" wrapText="1"/>
    </xf>
    <xf numFmtId="0" fontId="11" fillId="2" borderId="16" xfId="50" applyFont="1" applyFill="1" applyBorder="1" applyAlignment="1">
      <alignment horizontal="center" vertical="center" wrapText="1"/>
    </xf>
    <xf numFmtId="0" fontId="7" fillId="2" borderId="8" xfId="50" applyFont="1" applyFill="1" applyBorder="1" applyAlignment="1">
      <alignment vertical="top" wrapText="1"/>
    </xf>
    <xf numFmtId="0" fontId="7" fillId="2" borderId="3" xfId="50" applyFont="1" applyFill="1" applyBorder="1" applyAlignment="1">
      <alignment horizontal="center" vertical="top" wrapText="1"/>
    </xf>
    <xf numFmtId="0" fontId="7" fillId="2" borderId="1" xfId="50" applyFont="1" applyFill="1" applyBorder="1" applyAlignment="1">
      <alignment horizontal="center" vertical="top" wrapText="1"/>
    </xf>
    <xf numFmtId="0" fontId="9" fillId="6" borderId="1" xfId="50" applyFont="1" applyFill="1" applyBorder="1" applyAlignment="1">
      <alignment horizontal="left" vertical="center" wrapText="1"/>
    </xf>
    <xf numFmtId="0" fontId="7" fillId="2" borderId="36" xfId="50" applyFont="1" applyFill="1" applyBorder="1" applyAlignment="1">
      <alignment vertical="top" wrapText="1"/>
    </xf>
    <xf numFmtId="0" fontId="9" fillId="0" borderId="3" xfId="50" applyFont="1" applyBorder="1" applyAlignment="1">
      <alignment horizontal="left" vertical="center" wrapText="1"/>
    </xf>
    <xf numFmtId="2" fontId="7" fillId="0" borderId="16" xfId="50" applyNumberFormat="1" applyFont="1" applyBorder="1" applyAlignment="1">
      <alignment horizontal="center" vertical="center" wrapText="1"/>
    </xf>
    <xf numFmtId="2" fontId="7" fillId="3" borderId="16" xfId="50" applyNumberFormat="1" applyFont="1" applyFill="1" applyBorder="1" applyAlignment="1">
      <alignment horizontal="center" vertical="center" wrapText="1"/>
    </xf>
    <xf numFmtId="0" fontId="11" fillId="3" borderId="16" xfId="50" applyFont="1" applyFill="1" applyBorder="1" applyAlignment="1">
      <alignment horizontal="center" vertical="center" wrapText="1"/>
    </xf>
    <xf numFmtId="0" fontId="7" fillId="3" borderId="24" xfId="50" applyFont="1" applyFill="1" applyBorder="1" applyAlignment="1">
      <alignment horizontal="center" vertical="center" wrapText="1"/>
    </xf>
    <xf numFmtId="0" fontId="11" fillId="3" borderId="25" xfId="50" applyFont="1" applyFill="1" applyBorder="1" applyAlignment="1">
      <alignment horizontal="center" vertical="center" wrapText="1"/>
    </xf>
    <xf numFmtId="0" fontId="10" fillId="0" borderId="23" xfId="50" applyFont="1" applyBorder="1"/>
    <xf numFmtId="0" fontId="8" fillId="0" borderId="0" xfId="50" applyFont="1" applyAlignment="1">
      <alignment horizontal="center" vertical="center"/>
    </xf>
    <xf numFmtId="0" fontId="10" fillId="0" borderId="3" xfId="50" applyFont="1" applyBorder="1" applyAlignment="1">
      <alignment horizontal="center" vertical="center" wrapText="1"/>
    </xf>
    <xf numFmtId="0" fontId="17" fillId="0" borderId="16" xfId="50" applyFont="1" applyBorder="1" applyAlignment="1">
      <alignment horizontal="left" vertical="center" wrapText="1"/>
    </xf>
    <xf numFmtId="0" fontId="1" fillId="0" borderId="0" xfId="50" applyFont="1" applyAlignment="1">
      <alignment horizontal="center" wrapText="1"/>
    </xf>
    <xf numFmtId="0" fontId="2" fillId="0" borderId="0" xfId="50" applyFont="1" applyAlignment="1">
      <alignment horizontal="center" wrapText="1"/>
    </xf>
    <xf numFmtId="0" fontId="10" fillId="0" borderId="0" xfId="50" applyFont="1" applyAlignment="1">
      <alignment horizontal="left" wrapText="1"/>
    </xf>
    <xf numFmtId="0" fontId="10" fillId="0" borderId="0" xfId="50" applyFont="1" applyAlignment="1">
      <alignment horizontal="left" vertical="center" wrapText="1"/>
    </xf>
    <xf numFmtId="0" fontId="1" fillId="0" borderId="0" xfId="50" applyFont="1" applyAlignment="1">
      <alignment horizontal="left" vertical="center" wrapText="1"/>
    </xf>
    <xf numFmtId="2" fontId="8" fillId="0" borderId="0" xfId="50" applyNumberFormat="1" applyFont="1" applyAlignment="1">
      <alignment horizontal="center" vertical="center" wrapText="1"/>
    </xf>
    <xf numFmtId="0" fontId="11" fillId="0" borderId="0" xfId="50" applyFont="1" applyAlignment="1">
      <alignment wrapText="1"/>
    </xf>
    <xf numFmtId="0" fontId="1" fillId="11" borderId="1" xfId="50" applyFont="1" applyFill="1" applyBorder="1" applyAlignment="1">
      <alignment horizontal="left" vertical="center" wrapText="1"/>
    </xf>
    <xf numFmtId="0" fontId="11" fillId="0" borderId="16" xfId="50" applyFont="1" applyBorder="1" applyAlignment="1">
      <alignment horizontal="center" vertical="center" wrapText="1"/>
    </xf>
    <xf numFmtId="0" fontId="7" fillId="0" borderId="24" xfId="50" applyFont="1" applyBorder="1" applyAlignment="1">
      <alignment horizontal="center" vertical="center" wrapText="1"/>
    </xf>
    <xf numFmtId="0" fontId="11" fillId="0" borderId="25" xfId="50" applyFont="1" applyBorder="1" applyAlignment="1">
      <alignment horizontal="center" vertical="center" wrapText="1"/>
    </xf>
    <xf numFmtId="0" fontId="1" fillId="0" borderId="0" xfId="50" applyFont="1" applyAlignment="1">
      <alignment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Excel Built-in Normal 1" xfId="19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Excel Built-in Normal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662"/>
  <sheetViews>
    <sheetView tabSelected="1" view="pageBreakPreview" zoomScale="70" zoomScaleNormal="70" workbookViewId="0">
      <pane ySplit="11" topLeftCell="A12" activePane="bottomLeft" state="frozen"/>
      <selection/>
      <selection pane="bottomLeft" activeCell="R261" sqref="R261"/>
    </sheetView>
  </sheetViews>
  <sheetFormatPr defaultColWidth="14.552380952381" defaultRowHeight="15" customHeight="1"/>
  <cols>
    <col min="1" max="1" width="4.43809523809524" style="10" customWidth="1"/>
    <col min="2" max="2" width="10.552380952381" style="10" customWidth="1"/>
    <col min="3" max="3" width="13.6666666666667" style="10" customWidth="1"/>
    <col min="4" max="4" width="7.43809523809524" style="10" customWidth="1"/>
    <col min="5" max="5" width="12.6666666666667" style="10" customWidth="1"/>
    <col min="6" max="6" width="11.552380952381" style="10" customWidth="1"/>
    <col min="7" max="7" width="56.2857142857143" style="10" customWidth="1"/>
    <col min="8" max="8" width="14.552380952381" style="11"/>
    <col min="9" max="9" width="10.3333333333333" style="10" customWidth="1"/>
    <col min="10" max="10" width="14.1047619047619" style="10" customWidth="1"/>
    <col min="11" max="11" width="10.7904761904762" style="10" customWidth="1"/>
    <col min="12" max="12" width="8.43809523809524" style="10" customWidth="1"/>
    <col min="13" max="13" width="5.87619047619048" style="10" customWidth="1"/>
    <col min="14" max="14" width="6.98095238095238" style="10" customWidth="1"/>
    <col min="15" max="15" width="10.552380952381" style="10" customWidth="1"/>
    <col min="16" max="16" width="6.19047619047619" style="10" customWidth="1"/>
    <col min="17" max="17" width="6.03809523809524" style="10" customWidth="1"/>
    <col min="18" max="18" width="14" style="10" customWidth="1"/>
    <col min="19" max="19" width="7.61904761904762" style="10" customWidth="1"/>
    <col min="20" max="20" width="9" style="10" customWidth="1"/>
    <col min="21" max="21" width="8.16190476190476" style="10" customWidth="1"/>
    <col min="22" max="22" width="5.55238095238095" style="10" customWidth="1"/>
    <col min="23" max="23" width="14.552380952381" style="10"/>
    <col min="24" max="24" width="22.552380952381" style="12" customWidth="1"/>
    <col min="25" max="16384" width="14.552380952381" style="10"/>
  </cols>
  <sheetData>
    <row r="1" ht="19.95" customHeight="1" spans="1:21">
      <c r="A1" s="13" t="s">
        <v>0</v>
      </c>
      <c r="B1" s="13"/>
      <c r="C1" s="13"/>
      <c r="D1" s="13"/>
      <c r="E1" s="13"/>
      <c r="F1" s="13"/>
      <c r="G1" s="13"/>
      <c r="H1" s="14"/>
      <c r="I1" s="14"/>
      <c r="J1" s="50"/>
      <c r="K1" s="51"/>
      <c r="L1" s="14"/>
      <c r="M1" s="50"/>
      <c r="N1" s="50"/>
      <c r="O1" s="51"/>
      <c r="P1" s="50"/>
      <c r="Q1" s="50"/>
      <c r="R1" s="50"/>
      <c r="S1" s="50"/>
      <c r="T1" s="50"/>
      <c r="U1" s="66"/>
    </row>
    <row r="2" ht="23.4" customHeight="1" spans="1:21">
      <c r="A2" s="13" t="s">
        <v>1</v>
      </c>
      <c r="B2" s="13"/>
      <c r="C2" s="13"/>
      <c r="D2" s="13"/>
      <c r="E2" s="13"/>
      <c r="F2" s="13"/>
      <c r="G2" s="13"/>
      <c r="H2" s="14"/>
      <c r="I2" s="14"/>
      <c r="J2" s="50"/>
      <c r="K2" s="51"/>
      <c r="L2" s="14"/>
      <c r="M2" s="50"/>
      <c r="N2" s="50"/>
      <c r="O2" s="51"/>
      <c r="P2" s="50"/>
      <c r="Q2" s="50"/>
      <c r="R2" s="50"/>
      <c r="S2" s="50"/>
      <c r="T2" s="50"/>
      <c r="U2" s="66"/>
    </row>
    <row r="3" ht="21" customHeight="1" spans="1:21">
      <c r="A3" s="13" t="s">
        <v>2</v>
      </c>
      <c r="B3" s="13"/>
      <c r="C3" s="13"/>
      <c r="D3" s="13"/>
      <c r="E3" s="13"/>
      <c r="F3" s="13"/>
      <c r="G3" s="13"/>
      <c r="H3" s="14"/>
      <c r="I3" s="14"/>
      <c r="J3" s="50"/>
      <c r="K3" s="51"/>
      <c r="L3" s="14"/>
      <c r="M3" s="50"/>
      <c r="N3" s="50"/>
      <c r="O3" s="51"/>
      <c r="P3" s="50"/>
      <c r="Q3" s="50"/>
      <c r="R3" s="50"/>
      <c r="S3" s="50"/>
      <c r="T3" s="50"/>
      <c r="U3" s="66"/>
    </row>
    <row r="4" customHeight="1" spans="1:21">
      <c r="A4" s="13"/>
      <c r="B4" s="13"/>
      <c r="C4" s="13"/>
      <c r="D4" s="13"/>
      <c r="E4" s="13"/>
      <c r="F4" s="13"/>
      <c r="G4" s="13"/>
      <c r="H4" s="14"/>
      <c r="I4" s="14"/>
      <c r="J4" s="50"/>
      <c r="K4" s="51"/>
      <c r="L4" s="14"/>
      <c r="M4" s="50"/>
      <c r="N4" s="50"/>
      <c r="O4" s="51"/>
      <c r="P4" s="50"/>
      <c r="Q4" s="50"/>
      <c r="R4" s="50"/>
      <c r="S4" s="50"/>
      <c r="T4" s="50"/>
      <c r="U4" s="66"/>
    </row>
    <row r="5" ht="18.6" customHeight="1" spans="1:21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ht="15.6" customHeight="1" spans="1:21">
      <c r="A6" s="14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ht="14.25" customHeight="1" spans="1:24">
      <c r="A7" s="16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7" t="s">
        <v>10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  <c r="L7" s="17"/>
      <c r="M7" s="17"/>
      <c r="N7" s="17"/>
      <c r="O7" s="17"/>
      <c r="P7" s="17"/>
      <c r="Q7" s="17"/>
      <c r="R7" s="17"/>
      <c r="S7" s="17"/>
      <c r="T7" s="17" t="s">
        <v>16</v>
      </c>
      <c r="U7" s="67" t="s">
        <v>17</v>
      </c>
      <c r="V7" s="68" t="s">
        <v>18</v>
      </c>
      <c r="X7" s="69"/>
    </row>
    <row r="8" ht="24.6" customHeight="1" spans="1:24">
      <c r="A8" s="18"/>
      <c r="B8" s="19"/>
      <c r="C8" s="19"/>
      <c r="D8" s="19"/>
      <c r="E8" s="19"/>
      <c r="F8" s="19"/>
      <c r="G8" s="19"/>
      <c r="H8" s="19"/>
      <c r="I8" s="19" t="s">
        <v>19</v>
      </c>
      <c r="J8" s="19"/>
      <c r="K8" s="3" t="s">
        <v>20</v>
      </c>
      <c r="L8" s="19" t="s">
        <v>21</v>
      </c>
      <c r="M8" s="19"/>
      <c r="N8" s="19"/>
      <c r="O8" s="19"/>
      <c r="P8" s="19"/>
      <c r="Q8" s="19"/>
      <c r="R8" s="70" t="s">
        <v>22</v>
      </c>
      <c r="S8" s="70"/>
      <c r="T8" s="19"/>
      <c r="U8" s="71"/>
      <c r="V8" s="72"/>
      <c r="X8" s="69"/>
    </row>
    <row r="9" ht="22.2" customHeight="1" spans="1:24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 t="s">
        <v>23</v>
      </c>
      <c r="M9" s="19"/>
      <c r="N9" s="19"/>
      <c r="O9" s="19" t="s">
        <v>24</v>
      </c>
      <c r="P9" s="19"/>
      <c r="Q9" s="19"/>
      <c r="R9" s="19" t="s">
        <v>25</v>
      </c>
      <c r="S9" s="70" t="s">
        <v>26</v>
      </c>
      <c r="T9" s="19"/>
      <c r="U9" s="71"/>
      <c r="V9" s="72"/>
      <c r="X9" s="69"/>
    </row>
    <row r="10" ht="15.6" customHeight="1" spans="1:24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 t="s">
        <v>27</v>
      </c>
      <c r="M10" s="52" t="s">
        <v>28</v>
      </c>
      <c r="N10" s="53" t="s">
        <v>29</v>
      </c>
      <c r="O10" s="3" t="s">
        <v>27</v>
      </c>
      <c r="P10" s="52" t="s">
        <v>28</v>
      </c>
      <c r="Q10" s="53" t="s">
        <v>29</v>
      </c>
      <c r="R10" s="19"/>
      <c r="S10" s="70"/>
      <c r="T10" s="19"/>
      <c r="U10" s="71"/>
      <c r="V10" s="72"/>
      <c r="X10" s="69"/>
    </row>
    <row r="11" ht="24" customHeight="1" spans="1:24">
      <c r="A11" s="20"/>
      <c r="B11" s="21">
        <v>1</v>
      </c>
      <c r="C11" s="21">
        <v>2</v>
      </c>
      <c r="D11" s="21"/>
      <c r="E11" s="22">
        <v>4</v>
      </c>
      <c r="F11" s="21">
        <v>6</v>
      </c>
      <c r="G11" s="23">
        <v>7</v>
      </c>
      <c r="H11" s="21">
        <v>8</v>
      </c>
      <c r="I11" s="21">
        <v>9</v>
      </c>
      <c r="J11" s="21">
        <v>10</v>
      </c>
      <c r="K11" s="54">
        <v>11</v>
      </c>
      <c r="L11" s="21">
        <v>12</v>
      </c>
      <c r="M11" s="55">
        <v>13</v>
      </c>
      <c r="N11" s="21">
        <v>14</v>
      </c>
      <c r="O11" s="54">
        <v>15</v>
      </c>
      <c r="P11" s="55">
        <v>16</v>
      </c>
      <c r="Q11" s="21">
        <v>17</v>
      </c>
      <c r="R11" s="21">
        <v>18</v>
      </c>
      <c r="S11" s="73">
        <v>19</v>
      </c>
      <c r="T11" s="21">
        <v>20</v>
      </c>
      <c r="U11" s="74"/>
      <c r="V11" s="75"/>
      <c r="X11" s="76"/>
    </row>
    <row r="12" ht="24" customHeight="1" spans="1:24">
      <c r="A12" s="24">
        <v>1</v>
      </c>
      <c r="B12" s="25" t="s">
        <v>30</v>
      </c>
      <c r="C12" s="25" t="s">
        <v>31</v>
      </c>
      <c r="D12" s="25" t="s">
        <v>30</v>
      </c>
      <c r="E12" s="25" t="s">
        <v>32</v>
      </c>
      <c r="F12" s="25" t="s">
        <v>33</v>
      </c>
      <c r="G12" s="26"/>
      <c r="H12" s="27"/>
      <c r="I12" s="27"/>
      <c r="J12" s="56">
        <v>16</v>
      </c>
      <c r="K12" s="57">
        <f t="shared" ref="K12:Q12" si="0">SUM(K14:K19)</f>
        <v>12</v>
      </c>
      <c r="L12" s="57">
        <f t="shared" si="0"/>
        <v>6</v>
      </c>
      <c r="M12" s="57">
        <f t="shared" si="0"/>
        <v>2</v>
      </c>
      <c r="N12" s="57">
        <f t="shared" si="0"/>
        <v>4</v>
      </c>
      <c r="O12" s="57">
        <f t="shared" si="0"/>
        <v>6</v>
      </c>
      <c r="P12" s="57">
        <f t="shared" si="0"/>
        <v>0</v>
      </c>
      <c r="Q12" s="57">
        <f t="shared" si="0"/>
        <v>12</v>
      </c>
      <c r="R12" s="57">
        <f>J12-K12</f>
        <v>4</v>
      </c>
      <c r="S12" s="57">
        <f>S13/28</f>
        <v>4</v>
      </c>
      <c r="T12" s="57"/>
      <c r="U12" s="77"/>
      <c r="V12" s="78"/>
      <c r="X12" s="76"/>
    </row>
    <row r="13" ht="24" customHeight="1" spans="1:24">
      <c r="A13" s="28"/>
      <c r="B13" s="29"/>
      <c r="C13" s="29"/>
      <c r="D13" s="29"/>
      <c r="E13" s="29"/>
      <c r="F13" s="29"/>
      <c r="G13" s="30"/>
      <c r="H13" s="31"/>
      <c r="I13" s="31"/>
      <c r="J13" s="58">
        <v>448</v>
      </c>
      <c r="K13" s="59">
        <f>K12*28</f>
        <v>336</v>
      </c>
      <c r="L13" s="59"/>
      <c r="M13" s="59"/>
      <c r="N13" s="59"/>
      <c r="O13" s="59"/>
      <c r="P13" s="59"/>
      <c r="Q13" s="59"/>
      <c r="R13" s="59">
        <f>J13-K13</f>
        <v>112</v>
      </c>
      <c r="S13" s="59">
        <f>SUM(S14:S19)</f>
        <v>112</v>
      </c>
      <c r="T13" s="31"/>
      <c r="U13" s="79"/>
      <c r="V13" s="80"/>
      <c r="X13" s="76"/>
    </row>
    <row r="14" ht="24" customHeight="1" spans="1:24">
      <c r="A14" s="28"/>
      <c r="B14" s="29"/>
      <c r="C14" s="29"/>
      <c r="D14" s="29"/>
      <c r="E14" s="29"/>
      <c r="F14" s="29"/>
      <c r="G14" s="32" t="s">
        <v>34</v>
      </c>
      <c r="H14" s="33" t="s">
        <v>35</v>
      </c>
      <c r="I14" s="33" t="s">
        <v>36</v>
      </c>
      <c r="J14" s="33" t="s">
        <v>37</v>
      </c>
      <c r="K14" s="60">
        <f t="shared" ref="K14:K19" si="1">L14+O14</f>
        <v>2</v>
      </c>
      <c r="L14" s="60">
        <f>IF(I14="m",(M14+N14)*2.5*V15/28,(M14+N14)*2*V15/28)</f>
        <v>2</v>
      </c>
      <c r="M14" s="33">
        <v>2</v>
      </c>
      <c r="N14" s="33"/>
      <c r="O14" s="60">
        <f>IF(I14="m",(P14+Q14)*1.5*V15/28,(P14+Q14)*1*V15/28)</f>
        <v>0</v>
      </c>
      <c r="P14" s="33"/>
      <c r="Q14" s="33"/>
      <c r="R14" s="33" t="s">
        <v>38</v>
      </c>
      <c r="S14" s="33">
        <v>30</v>
      </c>
      <c r="T14" s="81"/>
      <c r="U14" s="79"/>
      <c r="V14" s="80">
        <v>14</v>
      </c>
      <c r="X14" s="76"/>
    </row>
    <row r="15" ht="24" customHeight="1" spans="1:24">
      <c r="A15" s="28"/>
      <c r="B15" s="29"/>
      <c r="C15" s="29"/>
      <c r="D15" s="29"/>
      <c r="E15" s="29"/>
      <c r="F15" s="29"/>
      <c r="G15" s="32" t="s">
        <v>39</v>
      </c>
      <c r="H15" s="33" t="s">
        <v>35</v>
      </c>
      <c r="I15" s="33" t="s">
        <v>36</v>
      </c>
      <c r="J15" s="33" t="s">
        <v>40</v>
      </c>
      <c r="K15" s="60">
        <f t="shared" si="1"/>
        <v>2</v>
      </c>
      <c r="L15" s="60">
        <f>IF(I15="m",(M15+N15)*2.5*V17/28,(M15+N15)*2*V17/28)</f>
        <v>2</v>
      </c>
      <c r="M15" s="33"/>
      <c r="N15" s="33">
        <v>2</v>
      </c>
      <c r="O15" s="61">
        <f>IF(I15="m",(P15+Q15)*1.5*V17/28,(P15+Q15)*1*V17/28)</f>
        <v>0</v>
      </c>
      <c r="P15" s="33"/>
      <c r="Q15" s="33"/>
      <c r="R15" s="33" t="s">
        <v>41</v>
      </c>
      <c r="S15" s="33">
        <v>62</v>
      </c>
      <c r="T15" s="81"/>
      <c r="U15" s="82"/>
      <c r="V15" s="80">
        <v>14</v>
      </c>
      <c r="X15" s="76"/>
    </row>
    <row r="16" ht="24" customHeight="1" spans="1:24">
      <c r="A16" s="28"/>
      <c r="B16" s="29"/>
      <c r="C16" s="29"/>
      <c r="D16" s="29"/>
      <c r="E16" s="29"/>
      <c r="F16" s="29"/>
      <c r="G16" s="32" t="s">
        <v>42</v>
      </c>
      <c r="H16" s="33" t="s">
        <v>35</v>
      </c>
      <c r="I16" s="33" t="s">
        <v>36</v>
      </c>
      <c r="J16" s="33" t="s">
        <v>43</v>
      </c>
      <c r="K16" s="60">
        <f t="shared" si="1"/>
        <v>2</v>
      </c>
      <c r="L16" s="60">
        <f>IF(I16="m",(M16+N16)*2.5*V18/28,(M16+N16)*2*V18/28)</f>
        <v>0</v>
      </c>
      <c r="M16" s="33"/>
      <c r="N16" s="33"/>
      <c r="O16" s="61">
        <f>IF(I16="m",(P16+Q16)*1.5*V18/28,(P16+Q16)*1*V18/28)</f>
        <v>2</v>
      </c>
      <c r="P16" s="33"/>
      <c r="Q16" s="33">
        <v>4</v>
      </c>
      <c r="R16" s="33" t="s">
        <v>44</v>
      </c>
      <c r="S16" s="33">
        <v>20</v>
      </c>
      <c r="T16" s="81"/>
      <c r="U16" s="82"/>
      <c r="V16" s="80">
        <v>14</v>
      </c>
      <c r="X16" s="76"/>
    </row>
    <row r="17" ht="24" customHeight="1" spans="1:24">
      <c r="A17" s="28"/>
      <c r="B17" s="29"/>
      <c r="C17" s="29"/>
      <c r="D17" s="29"/>
      <c r="E17" s="29"/>
      <c r="F17" s="29"/>
      <c r="G17" s="32" t="s">
        <v>45</v>
      </c>
      <c r="H17" s="33" t="s">
        <v>46</v>
      </c>
      <c r="I17" s="33" t="s">
        <v>36</v>
      </c>
      <c r="J17" s="33" t="s">
        <v>40</v>
      </c>
      <c r="K17" s="60">
        <f t="shared" si="1"/>
        <v>2</v>
      </c>
      <c r="L17" s="60">
        <f>IF(I17="m",(M17+N17)*2.5*V17/28,(M17+N17)*2*V17/28)</f>
        <v>2</v>
      </c>
      <c r="M17" s="33"/>
      <c r="N17" s="33">
        <v>2</v>
      </c>
      <c r="O17" s="60">
        <f>IF(I17="m",(P17+Q17)*1.5*V17/28,(P17+Q17)*1*V17/28)</f>
        <v>0</v>
      </c>
      <c r="P17" s="33"/>
      <c r="Q17" s="33"/>
      <c r="R17" s="33"/>
      <c r="S17" s="33"/>
      <c r="T17" s="81"/>
      <c r="U17" s="82"/>
      <c r="V17" s="80">
        <v>14</v>
      </c>
      <c r="X17" s="76"/>
    </row>
    <row r="18" ht="24" customHeight="1" spans="1:24">
      <c r="A18" s="28"/>
      <c r="B18" s="29"/>
      <c r="C18" s="29"/>
      <c r="D18" s="29"/>
      <c r="E18" s="29"/>
      <c r="F18" s="29"/>
      <c r="G18" s="32" t="s">
        <v>47</v>
      </c>
      <c r="H18" s="33" t="s">
        <v>48</v>
      </c>
      <c r="I18" s="33" t="s">
        <v>36</v>
      </c>
      <c r="J18" s="33" t="s">
        <v>43</v>
      </c>
      <c r="K18" s="60">
        <f t="shared" si="1"/>
        <v>2</v>
      </c>
      <c r="L18" s="60">
        <f>IF(I18="m",(M18+N18)*2.5*V18/28,(M18+N18)*2*V18/28)</f>
        <v>0</v>
      </c>
      <c r="M18" s="33"/>
      <c r="N18" s="33"/>
      <c r="O18" s="60">
        <f>IF(I18="m",(P18+Q18)*1.5*V18/28,(P18+Q18)*1*V18/28)</f>
        <v>2</v>
      </c>
      <c r="P18" s="33"/>
      <c r="Q18" s="33">
        <v>4</v>
      </c>
      <c r="R18" s="33"/>
      <c r="S18" s="33"/>
      <c r="T18" s="81"/>
      <c r="U18" s="82"/>
      <c r="V18" s="80">
        <v>14</v>
      </c>
      <c r="X18" s="76"/>
    </row>
    <row r="19" ht="24" customHeight="1" spans="1:24">
      <c r="A19" s="28"/>
      <c r="B19" s="29"/>
      <c r="C19" s="29"/>
      <c r="D19" s="29"/>
      <c r="E19" s="29"/>
      <c r="F19" s="29"/>
      <c r="G19" s="32" t="s">
        <v>47</v>
      </c>
      <c r="H19" s="34" t="s">
        <v>49</v>
      </c>
      <c r="I19" s="33" t="s">
        <v>36</v>
      </c>
      <c r="J19" s="33" t="s">
        <v>43</v>
      </c>
      <c r="K19" s="60">
        <f t="shared" si="1"/>
        <v>2</v>
      </c>
      <c r="L19" s="60">
        <f>IF(I19="m",(M19+N19)*2.5*V19/28,(M19+N19)*2*V19/28)</f>
        <v>0</v>
      </c>
      <c r="M19" s="33"/>
      <c r="N19" s="33"/>
      <c r="O19" s="60">
        <f>IF(I19="m",(P19+Q19)*1.5*V19/28,(P19+Q19)*1*V19/28)</f>
        <v>2</v>
      </c>
      <c r="P19" s="33"/>
      <c r="Q19" s="33">
        <v>4</v>
      </c>
      <c r="R19" s="33"/>
      <c r="S19" s="33"/>
      <c r="T19" s="81"/>
      <c r="U19" s="82"/>
      <c r="V19" s="80">
        <v>14</v>
      </c>
      <c r="X19" s="76"/>
    </row>
    <row r="20" ht="24" customHeight="1" spans="1:24">
      <c r="A20" s="35">
        <v>2</v>
      </c>
      <c r="B20" s="36" t="s">
        <v>50</v>
      </c>
      <c r="C20" s="36" t="s">
        <v>51</v>
      </c>
      <c r="D20" s="36" t="s">
        <v>50</v>
      </c>
      <c r="E20" s="36" t="s">
        <v>52</v>
      </c>
      <c r="F20" s="36" t="s">
        <v>33</v>
      </c>
      <c r="G20" s="30"/>
      <c r="H20" s="31"/>
      <c r="I20" s="31"/>
      <c r="J20" s="58">
        <v>16</v>
      </c>
      <c r="K20" s="59">
        <f>SUM(K22:K24)</f>
        <v>8</v>
      </c>
      <c r="L20" s="59">
        <f>SUM(L22:L24)</f>
        <v>7</v>
      </c>
      <c r="M20" s="59">
        <f>SUM(M22:M24)</f>
        <v>4</v>
      </c>
      <c r="N20" s="59">
        <f>SUM(N22:N24)</f>
        <v>3</v>
      </c>
      <c r="O20" s="59">
        <f>SUM(O22:O24)</f>
        <v>0</v>
      </c>
      <c r="P20" s="59">
        <f>SUM(P22)</f>
        <v>0</v>
      </c>
      <c r="Q20" s="59">
        <f>SUM(Q22)</f>
        <v>0</v>
      </c>
      <c r="R20" s="59">
        <f>J20-K20</f>
        <v>8</v>
      </c>
      <c r="S20" s="59">
        <f>S21/28</f>
        <v>8</v>
      </c>
      <c r="T20" s="59"/>
      <c r="U20" s="82"/>
      <c r="V20" s="80"/>
      <c r="X20" s="76"/>
    </row>
    <row r="21" ht="24" customHeight="1" spans="1:24">
      <c r="A21" s="28"/>
      <c r="B21" s="29"/>
      <c r="C21" s="29"/>
      <c r="D21" s="29"/>
      <c r="E21" s="29"/>
      <c r="F21" s="29"/>
      <c r="G21" s="30"/>
      <c r="H21" s="31"/>
      <c r="I21" s="31"/>
      <c r="J21" s="58">
        <v>448</v>
      </c>
      <c r="K21" s="59">
        <f>K20*28</f>
        <v>224</v>
      </c>
      <c r="L21" s="59"/>
      <c r="M21" s="59"/>
      <c r="N21" s="59"/>
      <c r="O21" s="59"/>
      <c r="P21" s="59"/>
      <c r="Q21" s="59"/>
      <c r="R21" s="59">
        <f>J21-K21</f>
        <v>224</v>
      </c>
      <c r="S21" s="59">
        <f>SUM(S22:S24)</f>
        <v>224</v>
      </c>
      <c r="T21" s="31"/>
      <c r="U21" s="82"/>
      <c r="V21" s="80"/>
      <c r="X21" s="76"/>
    </row>
    <row r="22" ht="24" customHeight="1" spans="1:24">
      <c r="A22" s="28"/>
      <c r="B22" s="29"/>
      <c r="C22" s="29"/>
      <c r="D22" s="29"/>
      <c r="E22" s="29"/>
      <c r="F22" s="29"/>
      <c r="G22" s="32" t="s">
        <v>53</v>
      </c>
      <c r="H22" s="33" t="s">
        <v>35</v>
      </c>
      <c r="I22" s="33" t="s">
        <v>36</v>
      </c>
      <c r="J22" s="33" t="s">
        <v>37</v>
      </c>
      <c r="K22" s="60">
        <f>L22+O22</f>
        <v>3</v>
      </c>
      <c r="L22" s="60">
        <f>IF(I22="m",(M22+N22)*2.5*V22/28,(M22+N22)*2*V22/28)</f>
        <v>3</v>
      </c>
      <c r="M22" s="33"/>
      <c r="N22" s="33">
        <v>3</v>
      </c>
      <c r="O22" s="60">
        <f>IF(I22="m",(P22+Q22)*1.5*V22/28,(P22+Q22)*1*V22/28)</f>
        <v>0</v>
      </c>
      <c r="P22" s="33"/>
      <c r="Q22" s="33"/>
      <c r="R22" s="33" t="s">
        <v>38</v>
      </c>
      <c r="S22" s="33">
        <v>45</v>
      </c>
      <c r="T22" s="81"/>
      <c r="U22" s="82"/>
      <c r="V22" s="80">
        <v>14</v>
      </c>
      <c r="X22" s="76"/>
    </row>
    <row r="23" ht="24" customHeight="1" spans="1:24">
      <c r="A23" s="28"/>
      <c r="B23" s="29"/>
      <c r="C23" s="29"/>
      <c r="D23" s="29"/>
      <c r="E23" s="29"/>
      <c r="F23" s="29"/>
      <c r="G23" s="32" t="s">
        <v>54</v>
      </c>
      <c r="H23" s="33" t="s">
        <v>35</v>
      </c>
      <c r="I23" s="33" t="s">
        <v>36</v>
      </c>
      <c r="J23" s="33" t="s">
        <v>37</v>
      </c>
      <c r="K23" s="60">
        <v>3</v>
      </c>
      <c r="L23" s="60">
        <f>IF(I23="m",(M23+N23)*2.5*V23/28,(M23+N23)*2*V23/28)</f>
        <v>2</v>
      </c>
      <c r="M23" s="33">
        <v>2</v>
      </c>
      <c r="N23" s="33"/>
      <c r="O23" s="60">
        <f>IF(I23="m",(P23+Q23)*1.5*V23/28,(P23+Q23)*1*V23/28)</f>
        <v>0</v>
      </c>
      <c r="P23" s="33"/>
      <c r="Q23" s="33"/>
      <c r="R23" s="33" t="s">
        <v>41</v>
      </c>
      <c r="S23" s="33">
        <v>99</v>
      </c>
      <c r="T23" s="81"/>
      <c r="U23" s="82"/>
      <c r="V23" s="80">
        <v>14</v>
      </c>
      <c r="X23" s="76"/>
    </row>
    <row r="24" ht="24" customHeight="1" spans="1:24">
      <c r="A24" s="28"/>
      <c r="B24" s="29"/>
      <c r="C24" s="29"/>
      <c r="D24" s="29"/>
      <c r="E24" s="29"/>
      <c r="F24" s="29"/>
      <c r="G24" s="32" t="s">
        <v>55</v>
      </c>
      <c r="H24" s="33" t="s">
        <v>48</v>
      </c>
      <c r="I24" s="33" t="s">
        <v>36</v>
      </c>
      <c r="J24" s="33" t="s">
        <v>37</v>
      </c>
      <c r="K24" s="60">
        <f t="shared" ref="K24" si="2">L24+O24</f>
        <v>2</v>
      </c>
      <c r="L24" s="60">
        <f t="shared" ref="L24" si="3">IF(I24="m",(M24+N24)*2.5*V24/28,(M24+N24)*2*V24/28)</f>
        <v>2</v>
      </c>
      <c r="M24" s="33">
        <v>2</v>
      </c>
      <c r="N24" s="33"/>
      <c r="O24" s="61">
        <f t="shared" ref="O24" si="4">IF(I24="m",(P24+Q24)*1.5*V24/28,(P24+Q24)*1*V24/28)</f>
        <v>0</v>
      </c>
      <c r="P24" s="41"/>
      <c r="Q24" s="33"/>
      <c r="R24" s="33" t="s">
        <v>44</v>
      </c>
      <c r="S24" s="33">
        <v>80</v>
      </c>
      <c r="T24" s="81"/>
      <c r="U24" s="82"/>
      <c r="V24" s="80">
        <v>14</v>
      </c>
      <c r="X24" s="1" t="s">
        <v>51</v>
      </c>
    </row>
    <row r="25" ht="24" customHeight="1" spans="1:24">
      <c r="A25" s="37">
        <v>3</v>
      </c>
      <c r="B25" s="36" t="s">
        <v>50</v>
      </c>
      <c r="C25" s="36" t="s">
        <v>56</v>
      </c>
      <c r="D25" s="36" t="s">
        <v>50</v>
      </c>
      <c r="E25" s="36" t="s">
        <v>57</v>
      </c>
      <c r="F25" s="36" t="s">
        <v>33</v>
      </c>
      <c r="G25" s="30"/>
      <c r="H25" s="31"/>
      <c r="I25" s="31"/>
      <c r="J25" s="58">
        <v>16</v>
      </c>
      <c r="K25" s="59">
        <f t="shared" ref="K25:Q25" si="5">SUM(K27:K30)</f>
        <v>8.5</v>
      </c>
      <c r="L25" s="59">
        <f t="shared" si="5"/>
        <v>8</v>
      </c>
      <c r="M25" s="59">
        <f t="shared" si="5"/>
        <v>0</v>
      </c>
      <c r="N25" s="59">
        <f t="shared" si="5"/>
        <v>8</v>
      </c>
      <c r="O25" s="59">
        <f t="shared" si="5"/>
        <v>0.5</v>
      </c>
      <c r="P25" s="59">
        <f t="shared" si="5"/>
        <v>0</v>
      </c>
      <c r="Q25" s="59">
        <f t="shared" si="5"/>
        <v>1</v>
      </c>
      <c r="R25" s="59">
        <f>J25-K25</f>
        <v>7.5</v>
      </c>
      <c r="S25" s="59">
        <f>S26/28</f>
        <v>7.5</v>
      </c>
      <c r="T25" s="59"/>
      <c r="U25" s="82"/>
      <c r="V25" s="80"/>
      <c r="X25" s="76"/>
    </row>
    <row r="26" ht="24" customHeight="1" spans="1:24">
      <c r="A26" s="28"/>
      <c r="B26" s="29"/>
      <c r="C26" s="29"/>
      <c r="D26" s="29"/>
      <c r="E26" s="29"/>
      <c r="F26" s="29"/>
      <c r="G26" s="30"/>
      <c r="H26" s="31"/>
      <c r="I26" s="31"/>
      <c r="J26" s="58">
        <v>448</v>
      </c>
      <c r="K26" s="59">
        <f>K25*28</f>
        <v>238</v>
      </c>
      <c r="L26" s="59"/>
      <c r="M26" s="59"/>
      <c r="N26" s="59"/>
      <c r="O26" s="59"/>
      <c r="P26" s="59"/>
      <c r="Q26" s="59"/>
      <c r="R26" s="59">
        <f>J26-K26</f>
        <v>210</v>
      </c>
      <c r="S26" s="59">
        <f>SUM(S27:S30)</f>
        <v>210</v>
      </c>
      <c r="T26" s="31"/>
      <c r="U26" s="82"/>
      <c r="V26" s="80"/>
      <c r="X26" s="76"/>
    </row>
    <row r="27" ht="24" customHeight="1" spans="1:24">
      <c r="A27" s="28"/>
      <c r="B27" s="29"/>
      <c r="C27" s="29"/>
      <c r="D27" s="29"/>
      <c r="E27" s="29"/>
      <c r="F27" s="29"/>
      <c r="G27" s="38" t="s">
        <v>58</v>
      </c>
      <c r="H27" s="33" t="s">
        <v>48</v>
      </c>
      <c r="I27" s="33" t="s">
        <v>36</v>
      </c>
      <c r="J27" s="33" t="s">
        <v>37</v>
      </c>
      <c r="K27" s="60">
        <f>L27+O27</f>
        <v>3</v>
      </c>
      <c r="L27" s="60">
        <f>IF(I27="m",(M27+N27)*2.5*V27/28,(M27+N27)*2*V27/28)</f>
        <v>3</v>
      </c>
      <c r="M27" s="33"/>
      <c r="N27" s="33">
        <v>3</v>
      </c>
      <c r="O27" s="60">
        <f>IF(I27="m",(P27+Q27)*1.5*V27/28,(P27+Q27)*1*V27/28)</f>
        <v>0</v>
      </c>
      <c r="P27" s="33"/>
      <c r="Q27" s="33"/>
      <c r="R27" s="33" t="s">
        <v>38</v>
      </c>
      <c r="S27" s="33">
        <v>45</v>
      </c>
      <c r="T27" s="81"/>
      <c r="U27" s="82"/>
      <c r="V27" s="80">
        <v>14</v>
      </c>
      <c r="X27" s="1"/>
    </row>
    <row r="28" ht="24" customHeight="1" spans="1:24">
      <c r="A28" s="28"/>
      <c r="B28" s="29"/>
      <c r="C28" s="29"/>
      <c r="D28" s="29"/>
      <c r="E28" s="29"/>
      <c r="F28" s="29"/>
      <c r="G28" s="32" t="s">
        <v>59</v>
      </c>
      <c r="H28" s="33" t="s">
        <v>48</v>
      </c>
      <c r="I28" s="33" t="s">
        <v>36</v>
      </c>
      <c r="J28" s="33" t="s">
        <v>60</v>
      </c>
      <c r="K28" s="60">
        <f>L28+O28</f>
        <v>3</v>
      </c>
      <c r="L28" s="60">
        <f>IF(I28="m",(M28+N28)*2.5*V28/28,(M28+N28)*2*V28/28)</f>
        <v>3</v>
      </c>
      <c r="M28" s="33"/>
      <c r="N28" s="33">
        <v>3</v>
      </c>
      <c r="O28" s="60">
        <f>IF(I28="m",(P28+Q28)*1.5*V28/28,(P28+Q28)*1*V28/28)</f>
        <v>0</v>
      </c>
      <c r="P28" s="33"/>
      <c r="Q28" s="33"/>
      <c r="R28" s="33" t="s">
        <v>41</v>
      </c>
      <c r="S28" s="33">
        <v>85</v>
      </c>
      <c r="T28" s="81"/>
      <c r="U28" s="82"/>
      <c r="V28" s="80">
        <v>14</v>
      </c>
      <c r="X28" s="1"/>
    </row>
    <row r="29" ht="24" customHeight="1" spans="1:24">
      <c r="A29" s="28"/>
      <c r="B29" s="29"/>
      <c r="C29" s="29"/>
      <c r="D29" s="29"/>
      <c r="E29" s="29"/>
      <c r="F29" s="29"/>
      <c r="G29" s="32" t="s">
        <v>61</v>
      </c>
      <c r="H29" s="33" t="s">
        <v>35</v>
      </c>
      <c r="I29" s="33" t="s">
        <v>36</v>
      </c>
      <c r="J29" s="33" t="s">
        <v>62</v>
      </c>
      <c r="K29" s="60">
        <f>L29+O29</f>
        <v>2</v>
      </c>
      <c r="L29" s="60">
        <f>IF(I29="m",(M29+N29)*2.5*V29/28,(M29+N29)*2*V29/28)</f>
        <v>2</v>
      </c>
      <c r="M29" s="33"/>
      <c r="N29" s="33">
        <v>2</v>
      </c>
      <c r="O29" s="61">
        <f>IF(I29="m",(P29+Q29)*1.5*V29/28,(P29+Q29)*1*V29/28)</f>
        <v>0</v>
      </c>
      <c r="P29" s="33"/>
      <c r="Q29" s="33"/>
      <c r="R29" s="33" t="s">
        <v>44</v>
      </c>
      <c r="S29" s="33">
        <v>80</v>
      </c>
      <c r="T29" s="81"/>
      <c r="U29" s="82"/>
      <c r="V29" s="80">
        <v>14</v>
      </c>
      <c r="X29" s="1"/>
    </row>
    <row r="30" ht="24" customHeight="1" spans="1:24">
      <c r="A30" s="39"/>
      <c r="B30" s="40"/>
      <c r="C30" s="40"/>
      <c r="D30" s="40"/>
      <c r="E30" s="40"/>
      <c r="F30" s="40"/>
      <c r="G30" s="32" t="s">
        <v>61</v>
      </c>
      <c r="H30" s="33" t="s">
        <v>35</v>
      </c>
      <c r="I30" s="33" t="s">
        <v>36</v>
      </c>
      <c r="J30" s="33" t="s">
        <v>63</v>
      </c>
      <c r="K30" s="60">
        <f>L30+O30</f>
        <v>0.5</v>
      </c>
      <c r="L30" s="60">
        <f>IF(I30="m",(M30+N30)*2.5*V30/28,(M30+N30)*2*V30/28)</f>
        <v>0</v>
      </c>
      <c r="M30" s="33"/>
      <c r="N30" s="33"/>
      <c r="O30" s="61">
        <f>IF(I30="m",(P30+Q30)*1.5*V30/28,(P30+Q30)*1*V30/28)</f>
        <v>0.5</v>
      </c>
      <c r="P30" s="33"/>
      <c r="Q30" s="33">
        <v>1</v>
      </c>
      <c r="R30" s="33"/>
      <c r="S30" s="33"/>
      <c r="T30" s="81"/>
      <c r="U30" s="82"/>
      <c r="V30" s="80">
        <v>14</v>
      </c>
      <c r="X30" s="1"/>
    </row>
    <row r="31" ht="24" customHeight="1" spans="1:24">
      <c r="A31" s="37">
        <v>4</v>
      </c>
      <c r="B31" s="36" t="s">
        <v>50</v>
      </c>
      <c r="C31" s="36" t="s">
        <v>64</v>
      </c>
      <c r="D31" s="36" t="s">
        <v>50</v>
      </c>
      <c r="E31" s="36" t="s">
        <v>65</v>
      </c>
      <c r="F31" s="36" t="s">
        <v>33</v>
      </c>
      <c r="G31" s="30"/>
      <c r="H31" s="31"/>
      <c r="I31" s="31"/>
      <c r="J31" s="58">
        <v>16</v>
      </c>
      <c r="K31" s="59">
        <f t="shared" ref="K31:Q31" si="6">SUM(K33:K36)</f>
        <v>8.5</v>
      </c>
      <c r="L31" s="59">
        <f t="shared" si="6"/>
        <v>8.5</v>
      </c>
      <c r="M31" s="59">
        <f t="shared" si="6"/>
        <v>4</v>
      </c>
      <c r="N31" s="59">
        <f t="shared" si="6"/>
        <v>4</v>
      </c>
      <c r="O31" s="59">
        <f t="shared" si="6"/>
        <v>0</v>
      </c>
      <c r="P31" s="59">
        <f t="shared" si="6"/>
        <v>0</v>
      </c>
      <c r="Q31" s="59">
        <f t="shared" si="6"/>
        <v>0</v>
      </c>
      <c r="R31" s="59">
        <f>J31-K31</f>
        <v>7.5</v>
      </c>
      <c r="S31" s="59">
        <f>S32/28</f>
        <v>7.5</v>
      </c>
      <c r="T31" s="59"/>
      <c r="U31" s="82"/>
      <c r="V31" s="80"/>
      <c r="X31" s="76"/>
    </row>
    <row r="32" ht="24" customHeight="1" spans="1:24">
      <c r="A32" s="28"/>
      <c r="B32" s="29"/>
      <c r="C32" s="29"/>
      <c r="D32" s="29"/>
      <c r="E32" s="29"/>
      <c r="F32" s="29"/>
      <c r="G32" s="30"/>
      <c r="H32" s="31"/>
      <c r="I32" s="31"/>
      <c r="J32" s="58">
        <v>448</v>
      </c>
      <c r="K32" s="59">
        <f>K31*28</f>
        <v>238</v>
      </c>
      <c r="L32" s="59"/>
      <c r="M32" s="59"/>
      <c r="N32" s="59"/>
      <c r="O32" s="59"/>
      <c r="P32" s="59"/>
      <c r="Q32" s="59"/>
      <c r="R32" s="59">
        <f>J32-K32</f>
        <v>210</v>
      </c>
      <c r="S32" s="59">
        <f>SUM(S33:S36)</f>
        <v>210</v>
      </c>
      <c r="T32" s="31"/>
      <c r="U32" s="82"/>
      <c r="V32" s="80"/>
      <c r="X32" s="76"/>
    </row>
    <row r="33" ht="26.7" customHeight="1" spans="1:24">
      <c r="A33" s="28"/>
      <c r="B33" s="29"/>
      <c r="C33" s="29"/>
      <c r="D33" s="29"/>
      <c r="E33" s="29"/>
      <c r="F33" s="29"/>
      <c r="G33" s="32" t="s">
        <v>66</v>
      </c>
      <c r="H33" s="33" t="s">
        <v>35</v>
      </c>
      <c r="I33" s="33" t="s">
        <v>36</v>
      </c>
      <c r="J33" s="33" t="s">
        <v>60</v>
      </c>
      <c r="K33" s="60">
        <f>L33+O33</f>
        <v>2</v>
      </c>
      <c r="L33" s="60">
        <f>IF(I33="m",(M33+N33)*2.5*V33/28,(M33+N33)*2*V33/28)</f>
        <v>2</v>
      </c>
      <c r="M33" s="33">
        <v>2</v>
      </c>
      <c r="N33" s="33"/>
      <c r="O33" s="60">
        <f>IF(I33="m",(P33+Q33)*1.5*V33/28,(P33+Q33)*1*V33/28)</f>
        <v>0</v>
      </c>
      <c r="P33" s="33"/>
      <c r="Q33" s="33"/>
      <c r="R33" s="33" t="s">
        <v>38</v>
      </c>
      <c r="S33" s="33">
        <v>45</v>
      </c>
      <c r="T33" s="81"/>
      <c r="U33" s="82"/>
      <c r="V33" s="80">
        <v>14</v>
      </c>
      <c r="X33" s="1"/>
    </row>
    <row r="34" ht="23.7" customHeight="1" spans="1:24">
      <c r="A34" s="28"/>
      <c r="B34" s="29"/>
      <c r="C34" s="29"/>
      <c r="D34" s="29"/>
      <c r="E34" s="29"/>
      <c r="F34" s="29"/>
      <c r="G34" s="32" t="s">
        <v>67</v>
      </c>
      <c r="H34" s="41" t="s">
        <v>68</v>
      </c>
      <c r="I34" s="33" t="s">
        <v>69</v>
      </c>
      <c r="J34" s="41" t="s">
        <v>40</v>
      </c>
      <c r="K34" s="60">
        <f>L34+O34</f>
        <v>2.5</v>
      </c>
      <c r="L34" s="60">
        <f>IF(I34="m",(M34+N34)*2.5*V34/28,(M34+N34)*2*V34/28)</f>
        <v>2.5</v>
      </c>
      <c r="M34" s="62"/>
      <c r="N34" s="41">
        <v>2</v>
      </c>
      <c r="O34" s="60">
        <f>IF(I34="m",(P34+Q34)*1.5*V34/28,(P34+Q34)*1*V34/28)</f>
        <v>0</v>
      </c>
      <c r="P34" s="33"/>
      <c r="Q34" s="33"/>
      <c r="R34" s="33" t="s">
        <v>41</v>
      </c>
      <c r="S34" s="33">
        <v>85</v>
      </c>
      <c r="T34" s="81"/>
      <c r="U34" s="82"/>
      <c r="V34" s="80">
        <v>14</v>
      </c>
      <c r="X34" s="1"/>
    </row>
    <row r="35" ht="24" customHeight="1" spans="1:24">
      <c r="A35" s="28"/>
      <c r="B35" s="29"/>
      <c r="C35" s="29"/>
      <c r="D35" s="29"/>
      <c r="E35" s="29"/>
      <c r="F35" s="29"/>
      <c r="G35" s="38" t="s">
        <v>70</v>
      </c>
      <c r="H35" s="33" t="s">
        <v>35</v>
      </c>
      <c r="I35" s="33" t="s">
        <v>36</v>
      </c>
      <c r="J35" s="33" t="s">
        <v>37</v>
      </c>
      <c r="K35" s="60">
        <f>L35+O35</f>
        <v>2</v>
      </c>
      <c r="L35" s="60">
        <f>IF(I35="m",(M35+N35)*2.5*V35/28,(M35+N35)*2*V35/28)</f>
        <v>2</v>
      </c>
      <c r="M35" s="33"/>
      <c r="N35" s="33">
        <v>2</v>
      </c>
      <c r="O35" s="60">
        <f>IF(I35="m",(P35+Q35)*1.5*V35/28,(P35+Q35)*1*V35/28)</f>
        <v>0</v>
      </c>
      <c r="P35" s="33"/>
      <c r="Q35" s="33"/>
      <c r="R35" s="33" t="s">
        <v>44</v>
      </c>
      <c r="S35" s="33">
        <v>80</v>
      </c>
      <c r="T35" s="81"/>
      <c r="U35" s="82"/>
      <c r="V35" s="80">
        <v>14</v>
      </c>
      <c r="X35" s="1"/>
    </row>
    <row r="36" ht="24" customHeight="1" spans="1:24">
      <c r="A36" s="39"/>
      <c r="B36" s="40"/>
      <c r="C36" s="40"/>
      <c r="D36" s="40"/>
      <c r="E36" s="40"/>
      <c r="F36" s="40"/>
      <c r="G36" s="38" t="s">
        <v>71</v>
      </c>
      <c r="H36" s="33" t="s">
        <v>35</v>
      </c>
      <c r="I36" s="33" t="s">
        <v>36</v>
      </c>
      <c r="J36" s="33" t="s">
        <v>60</v>
      </c>
      <c r="K36" s="60">
        <f>L36+O36</f>
        <v>2</v>
      </c>
      <c r="L36" s="60">
        <f>IF(I36="m",(M36+N36)*2.5*V36/28,(M36+N36)*2*V36/28)</f>
        <v>2</v>
      </c>
      <c r="M36" s="33">
        <v>2</v>
      </c>
      <c r="N36" s="33"/>
      <c r="O36" s="60">
        <f>IF(I36="m",(P36+Q36)*1.5*V36/28,(P36+Q36)*1*V36/28)</f>
        <v>0</v>
      </c>
      <c r="P36" s="33"/>
      <c r="Q36" s="33"/>
      <c r="R36" s="33"/>
      <c r="S36" s="33"/>
      <c r="T36" s="81"/>
      <c r="U36" s="82"/>
      <c r="V36" s="80">
        <v>14</v>
      </c>
      <c r="X36" s="1"/>
    </row>
    <row r="37" ht="24" customHeight="1" spans="1:24">
      <c r="A37" s="37">
        <v>5</v>
      </c>
      <c r="B37" s="36" t="s">
        <v>50</v>
      </c>
      <c r="C37" s="36" t="s">
        <v>72</v>
      </c>
      <c r="D37" s="36" t="s">
        <v>50</v>
      </c>
      <c r="E37" s="36" t="s">
        <v>73</v>
      </c>
      <c r="F37" s="36" t="s">
        <v>33</v>
      </c>
      <c r="G37" s="30"/>
      <c r="H37" s="31"/>
      <c r="I37" s="31"/>
      <c r="J37" s="58">
        <v>16</v>
      </c>
      <c r="K37" s="59">
        <f t="shared" ref="K37:Q37" si="7">SUM(K39:K41)</f>
        <v>7</v>
      </c>
      <c r="L37" s="59">
        <f t="shared" si="7"/>
        <v>5</v>
      </c>
      <c r="M37" s="59">
        <f t="shared" si="7"/>
        <v>2</v>
      </c>
      <c r="N37" s="59">
        <f t="shared" si="7"/>
        <v>3</v>
      </c>
      <c r="O37" s="59">
        <f t="shared" si="7"/>
        <v>2</v>
      </c>
      <c r="P37" s="59">
        <f t="shared" si="7"/>
        <v>4</v>
      </c>
      <c r="Q37" s="59">
        <f t="shared" si="7"/>
        <v>0</v>
      </c>
      <c r="R37" s="59">
        <f>J37-K37</f>
        <v>9</v>
      </c>
      <c r="S37" s="59">
        <f>S38/28</f>
        <v>9</v>
      </c>
      <c r="T37" s="59"/>
      <c r="U37" s="82"/>
      <c r="V37" s="80"/>
      <c r="X37" s="76"/>
    </row>
    <row r="38" ht="24" customHeight="1" spans="1:24">
      <c r="A38" s="28"/>
      <c r="B38" s="29"/>
      <c r="C38" s="29"/>
      <c r="D38" s="29"/>
      <c r="E38" s="29"/>
      <c r="F38" s="29"/>
      <c r="G38" s="30"/>
      <c r="H38" s="31"/>
      <c r="I38" s="31"/>
      <c r="J38" s="58">
        <v>448</v>
      </c>
      <c r="K38" s="59">
        <f>K37*28</f>
        <v>196</v>
      </c>
      <c r="L38" s="59"/>
      <c r="M38" s="59"/>
      <c r="N38" s="59"/>
      <c r="O38" s="59"/>
      <c r="P38" s="59"/>
      <c r="Q38" s="59"/>
      <c r="R38" s="59">
        <f>J38-K38</f>
        <v>252</v>
      </c>
      <c r="S38" s="59">
        <f>SUM(S39:S41)</f>
        <v>252</v>
      </c>
      <c r="T38" s="31"/>
      <c r="U38" s="82"/>
      <c r="V38" s="80"/>
      <c r="X38" s="76"/>
    </row>
    <row r="39" ht="24" customHeight="1" spans="1:24">
      <c r="A39" s="28"/>
      <c r="B39" s="29"/>
      <c r="C39" s="29"/>
      <c r="D39" s="29"/>
      <c r="E39" s="29"/>
      <c r="F39" s="42"/>
      <c r="G39" s="43" t="s">
        <v>74</v>
      </c>
      <c r="H39" s="41" t="s">
        <v>75</v>
      </c>
      <c r="I39" s="33" t="s">
        <v>36</v>
      </c>
      <c r="J39" s="33" t="s">
        <v>37</v>
      </c>
      <c r="K39" s="60">
        <f>L39+O39</f>
        <v>2</v>
      </c>
      <c r="L39" s="60">
        <f>IF(I39="m",(M39+N39)*2.5*V39/28,(M39+N39)*2*V39/28)</f>
        <v>2</v>
      </c>
      <c r="M39" s="63">
        <v>2</v>
      </c>
      <c r="N39" s="41"/>
      <c r="O39" s="60">
        <f>IF(I39="m",(P39+Q39)*1.5*V39/28,(P39+Q39)*1*V39/28)</f>
        <v>0</v>
      </c>
      <c r="P39" s="41"/>
      <c r="Q39" s="33"/>
      <c r="R39" s="33" t="s">
        <v>38</v>
      </c>
      <c r="S39" s="33">
        <v>60</v>
      </c>
      <c r="T39" s="81"/>
      <c r="U39" s="82"/>
      <c r="V39" s="80">
        <v>14</v>
      </c>
      <c r="X39" s="76" t="s">
        <v>72</v>
      </c>
    </row>
    <row r="40" ht="24" customHeight="1" spans="1:24">
      <c r="A40" s="28"/>
      <c r="B40" s="29"/>
      <c r="C40" s="29"/>
      <c r="D40" s="29"/>
      <c r="E40" s="29"/>
      <c r="F40" s="29"/>
      <c r="G40" s="43" t="s">
        <v>74</v>
      </c>
      <c r="H40" s="41" t="s">
        <v>75</v>
      </c>
      <c r="I40" s="33" t="s">
        <v>36</v>
      </c>
      <c r="J40" s="41" t="s">
        <v>76</v>
      </c>
      <c r="K40" s="60">
        <f>L40+O40</f>
        <v>2</v>
      </c>
      <c r="L40" s="60">
        <f>IF(I40="m",(M40+N40)*2.5*V40/28,(M40+N40)*2*V40/28)</f>
        <v>0</v>
      </c>
      <c r="M40" s="41"/>
      <c r="N40" s="41"/>
      <c r="O40" s="60">
        <f>IF(I40="m",(P40+Q40)*1.5*V40/28,(P40+Q40)*1*V40/28)</f>
        <v>2</v>
      </c>
      <c r="P40" s="41">
        <v>4</v>
      </c>
      <c r="Q40" s="33"/>
      <c r="R40" s="33" t="s">
        <v>41</v>
      </c>
      <c r="S40" s="33">
        <v>92</v>
      </c>
      <c r="T40" s="81"/>
      <c r="U40" s="82"/>
      <c r="V40" s="80">
        <v>14</v>
      </c>
      <c r="X40" s="76" t="s">
        <v>72</v>
      </c>
    </row>
    <row r="41" ht="24" customHeight="1" spans="1:24">
      <c r="A41" s="44"/>
      <c r="B41" s="45"/>
      <c r="C41" s="45"/>
      <c r="D41" s="45"/>
      <c r="E41" s="45"/>
      <c r="F41" s="45"/>
      <c r="G41" s="46" t="s">
        <v>77</v>
      </c>
      <c r="H41" s="47" t="s">
        <v>75</v>
      </c>
      <c r="I41" s="64" t="s">
        <v>36</v>
      </c>
      <c r="J41" s="47" t="s">
        <v>37</v>
      </c>
      <c r="K41" s="65">
        <f>L41+O41</f>
        <v>3</v>
      </c>
      <c r="L41" s="65">
        <f>IF(I41="m",(M41+N41)*2.5*V41/28,(M41+N41)*2*V41/28)</f>
        <v>3</v>
      </c>
      <c r="M41" s="47"/>
      <c r="N41" s="47">
        <v>3</v>
      </c>
      <c r="O41" s="65">
        <f>IF(I41="m",(P41+Q41)*1.5*V41/28,(P41+Q41)*1*V41/28)</f>
        <v>0</v>
      </c>
      <c r="P41" s="47"/>
      <c r="Q41" s="64"/>
      <c r="R41" s="64" t="s">
        <v>44</v>
      </c>
      <c r="S41" s="64">
        <v>100</v>
      </c>
      <c r="T41" s="83"/>
      <c r="U41" s="84"/>
      <c r="V41" s="85">
        <v>14</v>
      </c>
      <c r="X41" s="76" t="s">
        <v>72</v>
      </c>
    </row>
    <row r="42" ht="24" customHeight="1" spans="1:24">
      <c r="A42" s="48">
        <v>6</v>
      </c>
      <c r="B42" s="25" t="s">
        <v>50</v>
      </c>
      <c r="C42" s="25"/>
      <c r="D42" s="25" t="s">
        <v>50</v>
      </c>
      <c r="E42" s="25"/>
      <c r="F42" s="25" t="s">
        <v>78</v>
      </c>
      <c r="G42" s="26"/>
      <c r="H42" s="27"/>
      <c r="I42" s="27"/>
      <c r="J42" s="56">
        <v>16</v>
      </c>
      <c r="K42" s="57">
        <f t="shared" ref="K42:Q42" si="8">SUM(K44:K47)</f>
        <v>9.25</v>
      </c>
      <c r="L42" s="57">
        <f t="shared" si="8"/>
        <v>5.75</v>
      </c>
      <c r="M42" s="57">
        <f t="shared" si="8"/>
        <v>5</v>
      </c>
      <c r="N42" s="57">
        <f t="shared" si="8"/>
        <v>0</v>
      </c>
      <c r="O42" s="57">
        <f t="shared" si="8"/>
        <v>3.5</v>
      </c>
      <c r="P42" s="57">
        <f t="shared" si="8"/>
        <v>6</v>
      </c>
      <c r="Q42" s="57">
        <f t="shared" si="8"/>
        <v>0</v>
      </c>
      <c r="R42" s="57">
        <f>J42-K42</f>
        <v>6.75</v>
      </c>
      <c r="S42" s="57">
        <f>S43/28</f>
        <v>6.75</v>
      </c>
      <c r="T42" s="57"/>
      <c r="U42" s="86"/>
      <c r="V42" s="78"/>
      <c r="X42" s="76"/>
    </row>
    <row r="43" ht="24" customHeight="1" spans="1:24">
      <c r="A43" s="28"/>
      <c r="B43" s="29"/>
      <c r="C43" s="29"/>
      <c r="D43" s="29"/>
      <c r="E43" s="29"/>
      <c r="F43" s="36"/>
      <c r="G43" s="30"/>
      <c r="H43" s="31"/>
      <c r="I43" s="31"/>
      <c r="J43" s="58">
        <v>448</v>
      </c>
      <c r="K43" s="59">
        <f>K42*28</f>
        <v>259</v>
      </c>
      <c r="L43" s="59"/>
      <c r="M43" s="59"/>
      <c r="N43" s="59"/>
      <c r="O43" s="59"/>
      <c r="P43" s="59"/>
      <c r="Q43" s="59"/>
      <c r="R43" s="59">
        <f>J43-K43</f>
        <v>189</v>
      </c>
      <c r="S43" s="59">
        <f>SUM(S44:S47)</f>
        <v>189</v>
      </c>
      <c r="T43" s="31"/>
      <c r="U43" s="82"/>
      <c r="V43" s="80"/>
      <c r="X43" s="76"/>
    </row>
    <row r="44" ht="24" customHeight="1" spans="1:24">
      <c r="A44" s="28"/>
      <c r="B44" s="29"/>
      <c r="C44" s="29"/>
      <c r="D44" s="29"/>
      <c r="E44" s="29"/>
      <c r="F44" s="29"/>
      <c r="G44" s="49" t="s">
        <v>79</v>
      </c>
      <c r="H44" s="41" t="s">
        <v>68</v>
      </c>
      <c r="I44" s="33" t="s">
        <v>69</v>
      </c>
      <c r="J44" s="41" t="s">
        <v>40</v>
      </c>
      <c r="K44" s="60">
        <f>L44+O44</f>
        <v>3.75</v>
      </c>
      <c r="L44" s="60">
        <f>IF(I44="m",(M44+N44)*2.5*V44/28,(M44+N44)*2*V44/28)</f>
        <v>3.75</v>
      </c>
      <c r="M44" s="41">
        <v>3</v>
      </c>
      <c r="N44" s="41"/>
      <c r="O44" s="60">
        <f>IF(I44="m",(P44+Q44)*1.5*V44/28,(P44+Q44)*1*V44/28)</f>
        <v>0</v>
      </c>
      <c r="P44" s="41"/>
      <c r="Q44" s="33"/>
      <c r="R44" s="33" t="s">
        <v>38</v>
      </c>
      <c r="S44" s="33">
        <v>45</v>
      </c>
      <c r="T44" s="81"/>
      <c r="U44" s="82"/>
      <c r="V44" s="80">
        <v>14</v>
      </c>
      <c r="X44" s="1" t="s">
        <v>80</v>
      </c>
    </row>
    <row r="45" ht="24" customHeight="1" spans="1:24">
      <c r="A45" s="28"/>
      <c r="B45" s="29"/>
      <c r="C45" s="29"/>
      <c r="D45" s="29"/>
      <c r="E45" s="29"/>
      <c r="F45" s="29"/>
      <c r="G45" s="49" t="s">
        <v>79</v>
      </c>
      <c r="H45" s="41" t="s">
        <v>68</v>
      </c>
      <c r="I45" s="33" t="s">
        <v>69</v>
      </c>
      <c r="J45" s="41" t="s">
        <v>81</v>
      </c>
      <c r="K45" s="60">
        <f>L45+O45</f>
        <v>1.5</v>
      </c>
      <c r="L45" s="60">
        <f>IF(I45="m",(M45+N45)*2.5*V45/28,(M45+N45)*2*V45/28)</f>
        <v>0</v>
      </c>
      <c r="M45" s="41"/>
      <c r="N45" s="41"/>
      <c r="O45" s="60">
        <f>IF(I45="m",(P45+Q45)*1.5*V45/28,(P45+Q45)*1*V45/28)</f>
        <v>1.5</v>
      </c>
      <c r="P45" s="41">
        <v>2</v>
      </c>
      <c r="Q45" s="33"/>
      <c r="R45" s="33" t="s">
        <v>41</v>
      </c>
      <c r="S45" s="33">
        <v>80</v>
      </c>
      <c r="T45" s="81"/>
      <c r="U45" s="82"/>
      <c r="V45" s="80">
        <v>14</v>
      </c>
      <c r="X45" s="1" t="s">
        <v>80</v>
      </c>
    </row>
    <row r="46" ht="24" customHeight="1" spans="1:24">
      <c r="A46" s="28"/>
      <c r="B46" s="29"/>
      <c r="C46" s="29"/>
      <c r="D46" s="29"/>
      <c r="E46" s="29"/>
      <c r="F46" s="29"/>
      <c r="G46" s="32" t="s">
        <v>82</v>
      </c>
      <c r="H46" s="33" t="s">
        <v>83</v>
      </c>
      <c r="I46" s="33" t="s">
        <v>36</v>
      </c>
      <c r="J46" s="33" t="s">
        <v>40</v>
      </c>
      <c r="K46" s="60">
        <f>L46+O46</f>
        <v>2</v>
      </c>
      <c r="L46" s="60">
        <f>IF(I46="m",(M46+N46)*2.5*V46/28,(M46+N46)*2*V46/28)</f>
        <v>2</v>
      </c>
      <c r="M46" s="33">
        <v>2</v>
      </c>
      <c r="N46" s="33"/>
      <c r="O46" s="60">
        <f>IF(I46="m",(P46+Q46)*1.5*V46/28,(P46+Q46)*1*V46/28)</f>
        <v>0</v>
      </c>
      <c r="P46" s="33"/>
      <c r="Q46" s="87"/>
      <c r="R46" s="33" t="s">
        <v>44</v>
      </c>
      <c r="S46" s="33">
        <v>64</v>
      </c>
      <c r="T46" s="81"/>
      <c r="U46" s="82"/>
      <c r="V46" s="80">
        <v>14</v>
      </c>
      <c r="X46" s="1" t="s">
        <v>80</v>
      </c>
    </row>
    <row r="47" ht="24" customHeight="1" spans="1:24">
      <c r="A47" s="28"/>
      <c r="B47" s="29"/>
      <c r="C47" s="29"/>
      <c r="D47" s="29"/>
      <c r="E47" s="29"/>
      <c r="F47" s="29"/>
      <c r="G47" s="38" t="s">
        <v>82</v>
      </c>
      <c r="H47" s="33" t="s">
        <v>75</v>
      </c>
      <c r="I47" s="33" t="s">
        <v>36</v>
      </c>
      <c r="J47" s="33" t="s">
        <v>43</v>
      </c>
      <c r="K47" s="60">
        <f>L47+O47</f>
        <v>2</v>
      </c>
      <c r="L47" s="60">
        <f>IF(I47="m",(M47+N47)*2.5*V47/28,(M47+N47)*2*V47/28)</f>
        <v>0</v>
      </c>
      <c r="M47" s="33"/>
      <c r="N47" s="33"/>
      <c r="O47" s="60">
        <f>IF(I47="m",(P47+Q47)*1.5*V47/28,(P47+Q47)*1*V47/28)</f>
        <v>2</v>
      </c>
      <c r="P47" s="33">
        <v>4</v>
      </c>
      <c r="Q47" s="87"/>
      <c r="R47" s="33"/>
      <c r="S47" s="33"/>
      <c r="T47" s="81"/>
      <c r="U47" s="82"/>
      <c r="V47" s="80">
        <v>14</v>
      </c>
      <c r="X47" s="1" t="s">
        <v>84</v>
      </c>
    </row>
    <row r="48" ht="24" customHeight="1" spans="1:24">
      <c r="A48" s="37">
        <v>7</v>
      </c>
      <c r="B48" s="36" t="s">
        <v>85</v>
      </c>
      <c r="C48" s="36" t="s">
        <v>86</v>
      </c>
      <c r="D48" s="36" t="s">
        <v>85</v>
      </c>
      <c r="E48" s="36" t="s">
        <v>87</v>
      </c>
      <c r="F48" s="36" t="s">
        <v>33</v>
      </c>
      <c r="G48" s="30"/>
      <c r="H48" s="31"/>
      <c r="I48" s="31"/>
      <c r="J48" s="58">
        <v>16</v>
      </c>
      <c r="K48" s="59">
        <f t="shared" ref="K48:Q48" si="9">SUM(K50:K54)</f>
        <v>9.5</v>
      </c>
      <c r="L48" s="59">
        <f t="shared" si="9"/>
        <v>9.5</v>
      </c>
      <c r="M48" s="59">
        <f t="shared" si="9"/>
        <v>5</v>
      </c>
      <c r="N48" s="59">
        <f t="shared" si="9"/>
        <v>4</v>
      </c>
      <c r="O48" s="59">
        <f t="shared" si="9"/>
        <v>0</v>
      </c>
      <c r="P48" s="59">
        <f t="shared" si="9"/>
        <v>0</v>
      </c>
      <c r="Q48" s="59">
        <f t="shared" si="9"/>
        <v>0</v>
      </c>
      <c r="R48" s="59">
        <f>J48-K48</f>
        <v>6.5</v>
      </c>
      <c r="S48" s="59">
        <f>S49/28</f>
        <v>6.5</v>
      </c>
      <c r="T48" s="59"/>
      <c r="U48" s="82"/>
      <c r="V48" s="80"/>
      <c r="X48" s="76"/>
    </row>
    <row r="49" ht="24" customHeight="1" spans="1:24">
      <c r="A49" s="28"/>
      <c r="B49" s="29"/>
      <c r="C49" s="29"/>
      <c r="D49" s="29"/>
      <c r="E49" s="29"/>
      <c r="F49" s="29"/>
      <c r="G49" s="30"/>
      <c r="H49" s="31"/>
      <c r="I49" s="31"/>
      <c r="J49" s="58">
        <v>448</v>
      </c>
      <c r="K49" s="59">
        <f>K48*28</f>
        <v>266</v>
      </c>
      <c r="L49" s="59"/>
      <c r="M49" s="59"/>
      <c r="N49" s="59"/>
      <c r="O49" s="59"/>
      <c r="P49" s="59"/>
      <c r="Q49" s="59"/>
      <c r="R49" s="59">
        <f>J49-K49</f>
        <v>182</v>
      </c>
      <c r="S49" s="59">
        <f>SUM(S50:S53)</f>
        <v>182</v>
      </c>
      <c r="T49" s="31"/>
      <c r="U49" s="82"/>
      <c r="V49" s="80"/>
      <c r="X49" s="76"/>
    </row>
    <row r="50" ht="24" customHeight="1" spans="1:24">
      <c r="A50" s="28"/>
      <c r="B50" s="29"/>
      <c r="C50" s="29"/>
      <c r="D50" s="29"/>
      <c r="E50" s="29"/>
      <c r="F50" s="29"/>
      <c r="G50" s="38" t="s">
        <v>88</v>
      </c>
      <c r="H50" s="33" t="s">
        <v>89</v>
      </c>
      <c r="I50" s="33" t="s">
        <v>36</v>
      </c>
      <c r="J50" s="33" t="s">
        <v>40</v>
      </c>
      <c r="K50" s="60">
        <f>L50+O50</f>
        <v>1</v>
      </c>
      <c r="L50" s="60">
        <f>IF(I50="m",(M50+N50)*2.5*V50/28,(M50+N50)*2*V50/28)</f>
        <v>1</v>
      </c>
      <c r="M50" s="33">
        <v>1</v>
      </c>
      <c r="N50" s="33"/>
      <c r="O50" s="60">
        <f>IF(I50="m",(P50+Q50)*1.5*V50/28,(P50+Q50)*1*V50/28)</f>
        <v>0</v>
      </c>
      <c r="P50" s="33"/>
      <c r="Q50" s="33"/>
      <c r="R50" s="33" t="s">
        <v>38</v>
      </c>
      <c r="S50" s="33">
        <v>62</v>
      </c>
      <c r="T50" s="81"/>
      <c r="U50" s="82"/>
      <c r="V50" s="80">
        <v>14</v>
      </c>
      <c r="X50" s="1"/>
    </row>
    <row r="51" ht="24" customHeight="1" spans="1:24">
      <c r="A51" s="28"/>
      <c r="B51" s="29"/>
      <c r="C51" s="29"/>
      <c r="D51" s="29"/>
      <c r="E51" s="29"/>
      <c r="F51" s="29"/>
      <c r="G51" s="38" t="s">
        <v>90</v>
      </c>
      <c r="H51" s="33" t="s">
        <v>35</v>
      </c>
      <c r="I51" s="33" t="s">
        <v>36</v>
      </c>
      <c r="J51" s="33" t="s">
        <v>40</v>
      </c>
      <c r="K51" s="60">
        <f>L51+O51</f>
        <v>2</v>
      </c>
      <c r="L51" s="60">
        <f>IF(I51="m",(M51+N51)*2.5*V51/28,(M51+N51)*2*V51/28)</f>
        <v>2</v>
      </c>
      <c r="M51" s="33">
        <v>2</v>
      </c>
      <c r="N51" s="33"/>
      <c r="O51" s="60">
        <f>IF(I51="m",(P51+Q51)*1.5*V51/28,(P51+Q51)*1*V51/28)</f>
        <v>0</v>
      </c>
      <c r="P51" s="33"/>
      <c r="Q51" s="33"/>
      <c r="R51" s="33" t="s">
        <v>41</v>
      </c>
      <c r="S51" s="33">
        <v>60</v>
      </c>
      <c r="T51" s="81"/>
      <c r="U51" s="82"/>
      <c r="V51" s="80">
        <v>14</v>
      </c>
      <c r="X51" s="1"/>
    </row>
    <row r="52" ht="24" customHeight="1" spans="1:24">
      <c r="A52" s="28"/>
      <c r="B52" s="29"/>
      <c r="C52" s="29"/>
      <c r="D52" s="29"/>
      <c r="E52" s="29"/>
      <c r="F52" s="29"/>
      <c r="G52" s="38" t="s">
        <v>91</v>
      </c>
      <c r="H52" s="33" t="s">
        <v>35</v>
      </c>
      <c r="I52" s="33" t="s">
        <v>36</v>
      </c>
      <c r="J52" s="33" t="s">
        <v>40</v>
      </c>
      <c r="K52" s="60">
        <f>L52+O52</f>
        <v>2</v>
      </c>
      <c r="L52" s="60">
        <f>IF(I52="m",(M52+N52)*2.5*V52/28,(M52+N52)*2*V52/28)</f>
        <v>2</v>
      </c>
      <c r="M52" s="33"/>
      <c r="N52" s="33">
        <v>2</v>
      </c>
      <c r="O52" s="60">
        <f>IF(I52="m",(P52+Q52)*1.5*V52/28,(P52+Q52)*1*V52/28)</f>
        <v>0</v>
      </c>
      <c r="P52" s="33"/>
      <c r="Q52" s="33"/>
      <c r="R52" s="33" t="s">
        <v>44</v>
      </c>
      <c r="S52" s="33">
        <v>60</v>
      </c>
      <c r="T52" s="81"/>
      <c r="U52" s="82"/>
      <c r="V52" s="80">
        <v>14</v>
      </c>
      <c r="X52" s="1"/>
    </row>
    <row r="53" ht="24" customHeight="1" spans="1:24">
      <c r="A53" s="28"/>
      <c r="B53" s="29"/>
      <c r="C53" s="29"/>
      <c r="D53" s="29"/>
      <c r="E53" s="29"/>
      <c r="F53" s="29"/>
      <c r="G53" s="38" t="s">
        <v>92</v>
      </c>
      <c r="H53" s="33" t="s">
        <v>35</v>
      </c>
      <c r="I53" s="33" t="s">
        <v>36</v>
      </c>
      <c r="J53" s="33" t="s">
        <v>37</v>
      </c>
      <c r="K53" s="60">
        <f>L53+O53</f>
        <v>2</v>
      </c>
      <c r="L53" s="60">
        <f>IF(I53="m",(M53+N53)*2.5*V53/28,(M53+N53)*2*V53/28)</f>
        <v>2</v>
      </c>
      <c r="M53" s="33">
        <v>2</v>
      </c>
      <c r="N53" s="33"/>
      <c r="O53" s="60">
        <f>IF(I53="m",(P53+Q53)*1.5*V53/28,(P53+Q53)*1*V53/28)</f>
        <v>0</v>
      </c>
      <c r="P53" s="33"/>
      <c r="Q53" s="33"/>
      <c r="R53" s="33"/>
      <c r="S53" s="33"/>
      <c r="T53" s="81"/>
      <c r="U53" s="82"/>
      <c r="V53" s="80">
        <v>14</v>
      </c>
      <c r="X53" s="1"/>
    </row>
    <row r="54" ht="24" customHeight="1" spans="1:24">
      <c r="A54" s="39"/>
      <c r="B54" s="40"/>
      <c r="C54" s="40"/>
      <c r="D54" s="40"/>
      <c r="E54" s="40"/>
      <c r="F54" s="40"/>
      <c r="G54" s="49" t="s">
        <v>93</v>
      </c>
      <c r="H54" s="41" t="s">
        <v>68</v>
      </c>
      <c r="I54" s="33" t="s">
        <v>69</v>
      </c>
      <c r="J54" s="41" t="s">
        <v>40</v>
      </c>
      <c r="K54" s="60">
        <f>L54+O54</f>
        <v>2.5</v>
      </c>
      <c r="L54" s="60">
        <f>IF(I54="m",(M54+N54)*2.5*V54/28,(M54+N54)*2*V54/28)</f>
        <v>2.5</v>
      </c>
      <c r="M54" s="41"/>
      <c r="N54" s="41">
        <v>2</v>
      </c>
      <c r="O54" s="60">
        <f>IF(I54="m",(P54+Q54)*1.5*V54/28,(P54+Q54)*1*V54/28)</f>
        <v>0</v>
      </c>
      <c r="P54" s="41"/>
      <c r="Q54" s="33"/>
      <c r="R54" s="33"/>
      <c r="S54" s="33"/>
      <c r="T54" s="81"/>
      <c r="U54" s="82"/>
      <c r="V54" s="80">
        <v>14</v>
      </c>
      <c r="X54" s="1"/>
    </row>
    <row r="55" ht="24" customHeight="1" spans="1:24">
      <c r="A55" s="37">
        <v>8</v>
      </c>
      <c r="B55" s="36" t="s">
        <v>85</v>
      </c>
      <c r="C55" s="36" t="s">
        <v>80</v>
      </c>
      <c r="D55" s="36" t="s">
        <v>85</v>
      </c>
      <c r="E55" s="36" t="s">
        <v>94</v>
      </c>
      <c r="F55" s="36" t="s">
        <v>33</v>
      </c>
      <c r="G55" s="30"/>
      <c r="H55" s="31"/>
      <c r="I55" s="31"/>
      <c r="J55" s="58">
        <v>16</v>
      </c>
      <c r="K55" s="59">
        <f t="shared" ref="K55:Q55" si="10">SUM(K57:K61)</f>
        <v>9.5</v>
      </c>
      <c r="L55" s="59">
        <f t="shared" si="10"/>
        <v>6</v>
      </c>
      <c r="M55" s="59">
        <f t="shared" si="10"/>
        <v>3</v>
      </c>
      <c r="N55" s="59">
        <f t="shared" si="10"/>
        <v>3</v>
      </c>
      <c r="O55" s="59">
        <f t="shared" si="10"/>
        <v>3.5</v>
      </c>
      <c r="P55" s="59">
        <f t="shared" si="10"/>
        <v>0</v>
      </c>
      <c r="Q55" s="59">
        <f t="shared" si="10"/>
        <v>7</v>
      </c>
      <c r="R55" s="59">
        <f>J55-K55</f>
        <v>6.5</v>
      </c>
      <c r="S55" s="59">
        <f>S56/28</f>
        <v>6.5</v>
      </c>
      <c r="T55" s="59"/>
      <c r="U55" s="82"/>
      <c r="V55" s="80"/>
      <c r="X55" s="76"/>
    </row>
    <row r="56" ht="24" customHeight="1" spans="1:24">
      <c r="A56" s="28"/>
      <c r="B56" s="29"/>
      <c r="C56" s="29"/>
      <c r="D56" s="29"/>
      <c r="E56" s="29"/>
      <c r="F56" s="29"/>
      <c r="G56" s="30"/>
      <c r="H56" s="31"/>
      <c r="I56" s="31"/>
      <c r="J56" s="58">
        <v>448</v>
      </c>
      <c r="K56" s="59">
        <f>K55*28</f>
        <v>266</v>
      </c>
      <c r="L56" s="59"/>
      <c r="M56" s="59"/>
      <c r="N56" s="59"/>
      <c r="O56" s="59"/>
      <c r="P56" s="59"/>
      <c r="Q56" s="59"/>
      <c r="R56" s="59">
        <f>J56-K56</f>
        <v>182</v>
      </c>
      <c r="S56" s="59">
        <f>SUM(S57:S59)</f>
        <v>182</v>
      </c>
      <c r="T56" s="31"/>
      <c r="U56" s="82"/>
      <c r="V56" s="80"/>
      <c r="X56" s="76"/>
    </row>
    <row r="57" ht="24" customHeight="1" spans="1:44">
      <c r="A57" s="28"/>
      <c r="B57" s="29"/>
      <c r="C57" s="29"/>
      <c r="D57" s="29"/>
      <c r="E57" s="29"/>
      <c r="F57" s="29"/>
      <c r="G57" s="32" t="s">
        <v>95</v>
      </c>
      <c r="H57" s="33" t="s">
        <v>96</v>
      </c>
      <c r="I57" s="33" t="s">
        <v>36</v>
      </c>
      <c r="J57" s="33" t="s">
        <v>37</v>
      </c>
      <c r="K57" s="60">
        <f>L57+O57</f>
        <v>3</v>
      </c>
      <c r="L57" s="60">
        <f>IF(I57="m",(M57+N57)*2.5*V57/28,(M57+N57)*2*V57/28)</f>
        <v>3</v>
      </c>
      <c r="M57" s="33"/>
      <c r="N57" s="33">
        <v>3</v>
      </c>
      <c r="O57" s="60">
        <f>IF(I57="m",(P57+Q57)*1.5*V57/28,(P57+Q57)*1*V57/28)</f>
        <v>0</v>
      </c>
      <c r="P57" s="33"/>
      <c r="Q57" s="33"/>
      <c r="R57" s="33" t="s">
        <v>38</v>
      </c>
      <c r="S57" s="33">
        <v>60</v>
      </c>
      <c r="T57" s="81"/>
      <c r="U57" s="82"/>
      <c r="V57" s="80">
        <v>14</v>
      </c>
      <c r="W57" s="11"/>
      <c r="X57" s="76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ht="24" customHeight="1" spans="1:24">
      <c r="A58" s="28"/>
      <c r="B58" s="29"/>
      <c r="C58" s="29"/>
      <c r="D58" s="29"/>
      <c r="E58" s="29"/>
      <c r="F58" s="29"/>
      <c r="G58" s="32" t="s">
        <v>95</v>
      </c>
      <c r="H58" s="33" t="s">
        <v>35</v>
      </c>
      <c r="I58" s="33" t="s">
        <v>36</v>
      </c>
      <c r="J58" s="41" t="s">
        <v>97</v>
      </c>
      <c r="K58" s="60">
        <f>L58+O58</f>
        <v>0.5</v>
      </c>
      <c r="L58" s="60">
        <f>IF(I58="m",(M58+N58)*2.5*V58/28,(M58+N58)*2*V58/28)</f>
        <v>0</v>
      </c>
      <c r="M58" s="41"/>
      <c r="N58" s="41"/>
      <c r="O58" s="60">
        <f>IF(I58="m",(P58+Q58)*1.5*V58/28,(P58+Q58)*1*V58/28)</f>
        <v>0.5</v>
      </c>
      <c r="P58" s="41"/>
      <c r="Q58" s="33">
        <v>1</v>
      </c>
      <c r="R58" s="33" t="s">
        <v>41</v>
      </c>
      <c r="S58" s="33">
        <v>60</v>
      </c>
      <c r="T58" s="81"/>
      <c r="U58" s="82"/>
      <c r="V58" s="80">
        <v>14</v>
      </c>
      <c r="X58" s="76"/>
    </row>
    <row r="59" ht="24" customHeight="1" spans="1:24">
      <c r="A59" s="28"/>
      <c r="B59" s="29"/>
      <c r="C59" s="29"/>
      <c r="D59" s="29"/>
      <c r="E59" s="29"/>
      <c r="F59" s="29"/>
      <c r="G59" s="32" t="s">
        <v>98</v>
      </c>
      <c r="H59" s="33" t="s">
        <v>35</v>
      </c>
      <c r="I59" s="33" t="s">
        <v>36</v>
      </c>
      <c r="J59" s="33" t="s">
        <v>99</v>
      </c>
      <c r="K59" s="60">
        <f>L59+O59</f>
        <v>1</v>
      </c>
      <c r="L59" s="60">
        <f>IF(I59="m",(M59+N59)*2.5*V59/28,(M59+N59)*2*V59/28)</f>
        <v>0</v>
      </c>
      <c r="M59" s="33"/>
      <c r="N59" s="33"/>
      <c r="O59" s="60">
        <f>IF(I59="m",(P59+Q59)*1.5*V59/28,(P59+Q59)*1*V59/28)</f>
        <v>1</v>
      </c>
      <c r="P59" s="33"/>
      <c r="Q59" s="33">
        <v>2</v>
      </c>
      <c r="R59" s="33" t="s">
        <v>44</v>
      </c>
      <c r="S59" s="33">
        <v>62</v>
      </c>
      <c r="T59" s="81"/>
      <c r="U59" s="82"/>
      <c r="V59" s="80">
        <v>14</v>
      </c>
      <c r="X59" s="76"/>
    </row>
    <row r="60" ht="24" customHeight="1" spans="1:24">
      <c r="A60" s="28"/>
      <c r="B60" s="29"/>
      <c r="C60" s="29"/>
      <c r="D60" s="29"/>
      <c r="E60" s="29"/>
      <c r="F60" s="29"/>
      <c r="G60" s="32" t="s">
        <v>98</v>
      </c>
      <c r="H60" s="33" t="s">
        <v>48</v>
      </c>
      <c r="I60" s="33" t="s">
        <v>36</v>
      </c>
      <c r="J60" s="33" t="s">
        <v>100</v>
      </c>
      <c r="K60" s="60">
        <f>L60+O60</f>
        <v>2</v>
      </c>
      <c r="L60" s="60">
        <f>IF(I60="m",(M60+N60)*2.5*V60/28,(M60+N60)*2*V60/28)</f>
        <v>0</v>
      </c>
      <c r="M60" s="33"/>
      <c r="N60" s="33"/>
      <c r="O60" s="61">
        <f>IF(I60="m",(P60+Q60)*1.5*V60/28,(P60+Q60)*1*V60/28)</f>
        <v>2</v>
      </c>
      <c r="P60" s="33"/>
      <c r="Q60" s="33">
        <v>4</v>
      </c>
      <c r="R60" s="33"/>
      <c r="S60" s="33"/>
      <c r="T60" s="81"/>
      <c r="U60" s="82"/>
      <c r="V60" s="80">
        <v>14</v>
      </c>
      <c r="X60" s="76"/>
    </row>
    <row r="61" ht="24" customHeight="1" spans="1:24">
      <c r="A61" s="28"/>
      <c r="B61" s="29"/>
      <c r="C61" s="29"/>
      <c r="D61" s="29"/>
      <c r="E61" s="40"/>
      <c r="F61" s="29"/>
      <c r="G61" s="32" t="s">
        <v>95</v>
      </c>
      <c r="H61" s="33" t="s">
        <v>83</v>
      </c>
      <c r="I61" s="33" t="s">
        <v>36</v>
      </c>
      <c r="J61" s="33" t="s">
        <v>37</v>
      </c>
      <c r="K61" s="60">
        <f>L61+O61</f>
        <v>3</v>
      </c>
      <c r="L61" s="60">
        <f>IF(I61="m",(M61+N61)*2.5*V61/28,(M61+N61)*2*V61/28)</f>
        <v>3</v>
      </c>
      <c r="M61" s="33">
        <v>3</v>
      </c>
      <c r="N61" s="33"/>
      <c r="O61" s="60">
        <f>IF(I61="m",(P61+Q61)*1.5*V61/28,(P61+Q61)*1*V61/28)</f>
        <v>0</v>
      </c>
      <c r="P61" s="33"/>
      <c r="Q61" s="87"/>
      <c r="R61" s="33"/>
      <c r="S61" s="33"/>
      <c r="T61" s="81"/>
      <c r="U61" s="82"/>
      <c r="V61" s="80">
        <v>14</v>
      </c>
      <c r="X61" s="76"/>
    </row>
    <row r="62" ht="24" customHeight="1" spans="1:24">
      <c r="A62" s="37">
        <v>9</v>
      </c>
      <c r="B62" s="36" t="s">
        <v>85</v>
      </c>
      <c r="C62" s="36" t="s">
        <v>101</v>
      </c>
      <c r="D62" s="36" t="s">
        <v>85</v>
      </c>
      <c r="E62" s="36" t="s">
        <v>65</v>
      </c>
      <c r="F62" s="36" t="s">
        <v>33</v>
      </c>
      <c r="G62" s="30"/>
      <c r="H62" s="31"/>
      <c r="I62" s="31"/>
      <c r="J62" s="58">
        <v>16</v>
      </c>
      <c r="K62" s="59">
        <f t="shared" ref="K62:Q62" si="11">SUM(K64:K69)</f>
        <v>10</v>
      </c>
      <c r="L62" s="59">
        <f t="shared" si="11"/>
        <v>8</v>
      </c>
      <c r="M62" s="59">
        <f t="shared" si="11"/>
        <v>4</v>
      </c>
      <c r="N62" s="59">
        <f t="shared" si="11"/>
        <v>4</v>
      </c>
      <c r="O62" s="59">
        <f t="shared" si="11"/>
        <v>2</v>
      </c>
      <c r="P62" s="59">
        <f t="shared" si="11"/>
        <v>2</v>
      </c>
      <c r="Q62" s="59">
        <f t="shared" si="11"/>
        <v>2</v>
      </c>
      <c r="R62" s="59">
        <f>J62-K62</f>
        <v>6</v>
      </c>
      <c r="S62" s="59">
        <f>S63/28</f>
        <v>6</v>
      </c>
      <c r="T62" s="59"/>
      <c r="U62" s="82"/>
      <c r="V62" s="80"/>
      <c r="X62" s="76"/>
    </row>
    <row r="63" ht="24" customHeight="1" spans="1:24">
      <c r="A63" s="28"/>
      <c r="B63" s="29"/>
      <c r="C63" s="29"/>
      <c r="D63" s="29"/>
      <c r="E63" s="29"/>
      <c r="F63" s="29"/>
      <c r="G63" s="30"/>
      <c r="H63" s="31"/>
      <c r="I63" s="31"/>
      <c r="J63" s="58">
        <v>448</v>
      </c>
      <c r="K63" s="59">
        <f>K62*28</f>
        <v>280</v>
      </c>
      <c r="L63" s="59"/>
      <c r="M63" s="59"/>
      <c r="N63" s="59"/>
      <c r="O63" s="59"/>
      <c r="P63" s="59"/>
      <c r="Q63" s="59"/>
      <c r="R63" s="59">
        <f>J63-K63</f>
        <v>168</v>
      </c>
      <c r="S63" s="59">
        <f>SUM(S64:S69)</f>
        <v>168</v>
      </c>
      <c r="T63" s="31"/>
      <c r="U63" s="82"/>
      <c r="V63" s="88"/>
      <c r="X63" s="76"/>
    </row>
    <row r="64" ht="24" customHeight="1" spans="1:24">
      <c r="A64" s="28"/>
      <c r="B64" s="29"/>
      <c r="C64" s="29"/>
      <c r="D64" s="29"/>
      <c r="E64" s="29"/>
      <c r="F64" s="29"/>
      <c r="G64" s="32" t="s">
        <v>102</v>
      </c>
      <c r="H64" s="33" t="s">
        <v>96</v>
      </c>
      <c r="I64" s="33" t="s">
        <v>36</v>
      </c>
      <c r="J64" s="33" t="s">
        <v>60</v>
      </c>
      <c r="K64" s="60">
        <f t="shared" ref="K64:K69" si="12">L64+O64</f>
        <v>2</v>
      </c>
      <c r="L64" s="60">
        <f t="shared" ref="L64:L69" si="13">IF(I64="m",(M64+N64)*2.5*V64/28,(M64+N64)*2*V64/28)</f>
        <v>2</v>
      </c>
      <c r="M64" s="33">
        <v>2</v>
      </c>
      <c r="N64" s="33"/>
      <c r="O64" s="60">
        <f t="shared" ref="O64:O69" si="14">IF(I64="m",(P64+Q64)*1.5*V64/28,(P64+Q64)*1*V64/28)</f>
        <v>0</v>
      </c>
      <c r="P64" s="33"/>
      <c r="Q64" s="33"/>
      <c r="R64" s="33" t="s">
        <v>38</v>
      </c>
      <c r="S64" s="33">
        <v>60</v>
      </c>
      <c r="T64" s="81"/>
      <c r="U64" s="82"/>
      <c r="V64" s="80">
        <v>14</v>
      </c>
      <c r="X64" s="76"/>
    </row>
    <row r="65" ht="24" customHeight="1" spans="1:24">
      <c r="A65" s="28"/>
      <c r="B65" s="29"/>
      <c r="C65" s="29"/>
      <c r="D65" s="29"/>
      <c r="E65" s="29"/>
      <c r="F65" s="29"/>
      <c r="G65" s="32" t="s">
        <v>103</v>
      </c>
      <c r="H65" s="33" t="s">
        <v>35</v>
      </c>
      <c r="I65" s="33" t="s">
        <v>36</v>
      </c>
      <c r="J65" s="33" t="s">
        <v>60</v>
      </c>
      <c r="K65" s="60">
        <f t="shared" si="12"/>
        <v>2</v>
      </c>
      <c r="L65" s="60">
        <f t="shared" si="13"/>
        <v>2</v>
      </c>
      <c r="M65" s="33"/>
      <c r="N65" s="33">
        <v>2</v>
      </c>
      <c r="O65" s="60">
        <f t="shared" si="14"/>
        <v>0</v>
      </c>
      <c r="P65" s="33"/>
      <c r="Q65" s="33"/>
      <c r="R65" s="33" t="s">
        <v>41</v>
      </c>
      <c r="S65" s="33">
        <v>60</v>
      </c>
      <c r="T65" s="81"/>
      <c r="U65" s="82"/>
      <c r="V65" s="80">
        <v>14</v>
      </c>
      <c r="X65" s="76"/>
    </row>
    <row r="66" ht="24" customHeight="1" spans="1:24">
      <c r="A66" s="28"/>
      <c r="B66" s="29"/>
      <c r="C66" s="29"/>
      <c r="D66" s="29"/>
      <c r="E66" s="29"/>
      <c r="F66" s="29"/>
      <c r="G66" s="32" t="s">
        <v>104</v>
      </c>
      <c r="H66" s="33" t="s">
        <v>96</v>
      </c>
      <c r="I66" s="33" t="s">
        <v>36</v>
      </c>
      <c r="J66" s="33" t="s">
        <v>105</v>
      </c>
      <c r="K66" s="60">
        <f t="shared" si="12"/>
        <v>2</v>
      </c>
      <c r="L66" s="60">
        <f t="shared" si="13"/>
        <v>2</v>
      </c>
      <c r="M66" s="33">
        <v>2</v>
      </c>
      <c r="N66" s="33"/>
      <c r="O66" s="60">
        <f t="shared" si="14"/>
        <v>0</v>
      </c>
      <c r="P66" s="33"/>
      <c r="Q66" s="33"/>
      <c r="R66" s="33" t="s">
        <v>44</v>
      </c>
      <c r="S66" s="33">
        <v>48</v>
      </c>
      <c r="T66" s="81"/>
      <c r="U66" s="82"/>
      <c r="V66" s="80">
        <v>14</v>
      </c>
      <c r="X66" s="76"/>
    </row>
    <row r="67" ht="24" customHeight="1" spans="1:24">
      <c r="A67" s="28"/>
      <c r="B67" s="29"/>
      <c r="C67" s="29"/>
      <c r="D67" s="29"/>
      <c r="E67" s="29"/>
      <c r="F67" s="29"/>
      <c r="G67" s="32" t="s">
        <v>106</v>
      </c>
      <c r="H67" s="33" t="s">
        <v>35</v>
      </c>
      <c r="I67" s="33" t="s">
        <v>36</v>
      </c>
      <c r="J67" s="33" t="s">
        <v>63</v>
      </c>
      <c r="K67" s="60">
        <f t="shared" si="12"/>
        <v>1</v>
      </c>
      <c r="L67" s="60">
        <f t="shared" si="13"/>
        <v>0</v>
      </c>
      <c r="M67" s="33"/>
      <c r="N67" s="33"/>
      <c r="O67" s="61">
        <f t="shared" si="14"/>
        <v>1</v>
      </c>
      <c r="P67" s="33">
        <v>2</v>
      </c>
      <c r="Q67" s="33"/>
      <c r="R67" s="33"/>
      <c r="S67" s="33"/>
      <c r="T67" s="81"/>
      <c r="U67" s="82"/>
      <c r="V67" s="80">
        <v>14</v>
      </c>
      <c r="X67" s="76"/>
    </row>
    <row r="68" ht="24" customHeight="1" spans="1:24">
      <c r="A68" s="28"/>
      <c r="B68" s="29"/>
      <c r="C68" s="29"/>
      <c r="D68" s="29"/>
      <c r="E68" s="29"/>
      <c r="F68" s="29"/>
      <c r="G68" s="32" t="s">
        <v>107</v>
      </c>
      <c r="H68" s="33" t="s">
        <v>35</v>
      </c>
      <c r="I68" s="33" t="s">
        <v>36</v>
      </c>
      <c r="J68" s="33" t="s">
        <v>62</v>
      </c>
      <c r="K68" s="60">
        <f t="shared" si="12"/>
        <v>2</v>
      </c>
      <c r="L68" s="60">
        <f t="shared" si="13"/>
        <v>2</v>
      </c>
      <c r="M68" s="33"/>
      <c r="N68" s="33">
        <v>2</v>
      </c>
      <c r="O68" s="61">
        <f t="shared" si="14"/>
        <v>0</v>
      </c>
      <c r="P68" s="33"/>
      <c r="Q68" s="33"/>
      <c r="R68" s="33"/>
      <c r="S68" s="33"/>
      <c r="T68" s="81"/>
      <c r="U68" s="82"/>
      <c r="V68" s="80">
        <v>14</v>
      </c>
      <c r="X68" s="76"/>
    </row>
    <row r="69" ht="24" customHeight="1" spans="1:24">
      <c r="A69" s="39"/>
      <c r="B69" s="40"/>
      <c r="C69" s="40"/>
      <c r="D69" s="40"/>
      <c r="E69" s="40"/>
      <c r="F69" s="40"/>
      <c r="G69" s="32" t="s">
        <v>108</v>
      </c>
      <c r="H69" s="33" t="s">
        <v>35</v>
      </c>
      <c r="I69" s="33" t="s">
        <v>36</v>
      </c>
      <c r="J69" s="33" t="s">
        <v>63</v>
      </c>
      <c r="K69" s="60">
        <f t="shared" si="12"/>
        <v>1</v>
      </c>
      <c r="L69" s="60">
        <f t="shared" si="13"/>
        <v>0</v>
      </c>
      <c r="M69" s="33"/>
      <c r="N69" s="33"/>
      <c r="O69" s="61">
        <f t="shared" si="14"/>
        <v>1</v>
      </c>
      <c r="P69" s="33"/>
      <c r="Q69" s="33">
        <v>2</v>
      </c>
      <c r="R69" s="41"/>
      <c r="S69" s="41"/>
      <c r="T69" s="108"/>
      <c r="U69" s="82"/>
      <c r="V69" s="80">
        <v>14</v>
      </c>
      <c r="X69" s="76"/>
    </row>
    <row r="70" ht="24" customHeight="1" spans="1:24">
      <c r="A70" s="37">
        <v>10</v>
      </c>
      <c r="B70" s="36" t="s">
        <v>85</v>
      </c>
      <c r="C70" s="36" t="s">
        <v>109</v>
      </c>
      <c r="D70" s="36" t="s">
        <v>85</v>
      </c>
      <c r="E70" s="36" t="s">
        <v>110</v>
      </c>
      <c r="F70" s="36" t="s">
        <v>33</v>
      </c>
      <c r="G70" s="30"/>
      <c r="H70" s="31"/>
      <c r="I70" s="31"/>
      <c r="J70" s="58">
        <v>16</v>
      </c>
      <c r="K70" s="59">
        <f t="shared" ref="K70:Q70" si="15">SUM(K72:K77)</f>
        <v>10</v>
      </c>
      <c r="L70" s="59">
        <f t="shared" si="15"/>
        <v>8</v>
      </c>
      <c r="M70" s="59">
        <f t="shared" si="15"/>
        <v>2</v>
      </c>
      <c r="N70" s="59">
        <f t="shared" si="15"/>
        <v>6</v>
      </c>
      <c r="O70" s="59">
        <f t="shared" si="15"/>
        <v>2</v>
      </c>
      <c r="P70" s="59">
        <f t="shared" si="15"/>
        <v>0</v>
      </c>
      <c r="Q70" s="59">
        <f t="shared" si="15"/>
        <v>4</v>
      </c>
      <c r="R70" s="59">
        <f>J70-K70</f>
        <v>6</v>
      </c>
      <c r="S70" s="59">
        <f>S71/28</f>
        <v>6</v>
      </c>
      <c r="T70" s="59"/>
      <c r="U70" s="82"/>
      <c r="V70" s="80"/>
      <c r="X70" s="76"/>
    </row>
    <row r="71" ht="24" customHeight="1" spans="1:24">
      <c r="A71" s="28"/>
      <c r="B71" s="29"/>
      <c r="C71" s="29"/>
      <c r="D71" s="29"/>
      <c r="E71" s="29"/>
      <c r="F71" s="29"/>
      <c r="G71" s="30"/>
      <c r="H71" s="31"/>
      <c r="I71" s="31"/>
      <c r="J71" s="58">
        <v>448</v>
      </c>
      <c r="K71" s="59">
        <f>K70*28</f>
        <v>280</v>
      </c>
      <c r="L71" s="59"/>
      <c r="M71" s="59"/>
      <c r="N71" s="59"/>
      <c r="O71" s="59"/>
      <c r="P71" s="59"/>
      <c r="Q71" s="59"/>
      <c r="R71" s="59">
        <f>J71-K71</f>
        <v>168</v>
      </c>
      <c r="S71" s="59">
        <f>SUM(S72:S74)</f>
        <v>168</v>
      </c>
      <c r="T71" s="31"/>
      <c r="U71" s="82"/>
      <c r="V71" s="80"/>
      <c r="X71" s="76"/>
    </row>
    <row r="72" ht="24" customHeight="1" spans="1:24">
      <c r="A72" s="28"/>
      <c r="B72" s="29"/>
      <c r="C72" s="29"/>
      <c r="D72" s="29"/>
      <c r="E72" s="29"/>
      <c r="F72" s="29"/>
      <c r="G72" s="38" t="s">
        <v>111</v>
      </c>
      <c r="H72" s="33" t="s">
        <v>35</v>
      </c>
      <c r="I72" s="33" t="s">
        <v>36</v>
      </c>
      <c r="J72" s="33" t="s">
        <v>60</v>
      </c>
      <c r="K72" s="60">
        <f t="shared" ref="K72:K77" si="16">L72+O72</f>
        <v>2</v>
      </c>
      <c r="L72" s="60">
        <f t="shared" ref="L72:L77" si="17">IF(I72="m",(M72+N72)*2.5*V72/28,(M72+N72)*2*V72/28)</f>
        <v>2</v>
      </c>
      <c r="M72" s="33"/>
      <c r="N72" s="33">
        <v>2</v>
      </c>
      <c r="O72" s="60">
        <f t="shared" ref="O72:O77" si="18">IF(I72="m",(P72+Q72)*1.5*V72/28,(P72+Q72)*1*V72/28)</f>
        <v>0</v>
      </c>
      <c r="P72" s="33"/>
      <c r="Q72" s="33"/>
      <c r="R72" s="33" t="s">
        <v>38</v>
      </c>
      <c r="S72" s="33">
        <v>60</v>
      </c>
      <c r="T72" s="81"/>
      <c r="U72" s="82"/>
      <c r="V72" s="80">
        <v>14</v>
      </c>
      <c r="X72" s="1"/>
    </row>
    <row r="73" ht="24" customHeight="1" spans="1:24">
      <c r="A73" s="28"/>
      <c r="B73" s="29"/>
      <c r="C73" s="29"/>
      <c r="D73" s="29"/>
      <c r="E73" s="29"/>
      <c r="F73" s="29"/>
      <c r="G73" s="32" t="s">
        <v>111</v>
      </c>
      <c r="H73" s="33" t="s">
        <v>35</v>
      </c>
      <c r="I73" s="33" t="s">
        <v>36</v>
      </c>
      <c r="J73" s="33" t="s">
        <v>112</v>
      </c>
      <c r="K73" s="60">
        <f t="shared" si="16"/>
        <v>1</v>
      </c>
      <c r="L73" s="60">
        <f t="shared" si="17"/>
        <v>0</v>
      </c>
      <c r="M73" s="33"/>
      <c r="N73" s="33"/>
      <c r="O73" s="60">
        <f t="shared" si="18"/>
        <v>1</v>
      </c>
      <c r="P73" s="33"/>
      <c r="Q73" s="33">
        <v>2</v>
      </c>
      <c r="R73" s="33" t="s">
        <v>41</v>
      </c>
      <c r="S73" s="33">
        <v>60</v>
      </c>
      <c r="T73" s="81"/>
      <c r="U73" s="82"/>
      <c r="V73" s="80">
        <v>14</v>
      </c>
      <c r="X73" s="1"/>
    </row>
    <row r="74" ht="24" customHeight="1" spans="1:24">
      <c r="A74" s="28"/>
      <c r="B74" s="29"/>
      <c r="C74" s="29"/>
      <c r="D74" s="29"/>
      <c r="E74" s="29"/>
      <c r="F74" s="29"/>
      <c r="G74" s="32" t="s">
        <v>113</v>
      </c>
      <c r="H74" s="33" t="s">
        <v>114</v>
      </c>
      <c r="I74" s="33" t="s">
        <v>36</v>
      </c>
      <c r="J74" s="33" t="s">
        <v>60</v>
      </c>
      <c r="K74" s="60">
        <f t="shared" si="16"/>
        <v>2</v>
      </c>
      <c r="L74" s="60">
        <f t="shared" si="17"/>
        <v>2</v>
      </c>
      <c r="M74" s="33"/>
      <c r="N74" s="33">
        <v>2</v>
      </c>
      <c r="O74" s="60">
        <f t="shared" si="18"/>
        <v>0</v>
      </c>
      <c r="P74" s="33"/>
      <c r="Q74" s="33"/>
      <c r="R74" s="33" t="s">
        <v>44</v>
      </c>
      <c r="S74" s="33">
        <v>48</v>
      </c>
      <c r="T74" s="81"/>
      <c r="U74" s="82"/>
      <c r="V74" s="80">
        <v>14</v>
      </c>
      <c r="X74" s="1" t="s">
        <v>109</v>
      </c>
    </row>
    <row r="75" ht="24" customHeight="1" spans="1:24">
      <c r="A75" s="28"/>
      <c r="B75" s="29"/>
      <c r="C75" s="29"/>
      <c r="D75" s="29"/>
      <c r="E75" s="29"/>
      <c r="F75" s="29"/>
      <c r="G75" s="32" t="s">
        <v>115</v>
      </c>
      <c r="H75" s="33" t="s">
        <v>114</v>
      </c>
      <c r="I75" s="33" t="s">
        <v>36</v>
      </c>
      <c r="J75" s="33" t="s">
        <v>62</v>
      </c>
      <c r="K75" s="60">
        <f t="shared" si="16"/>
        <v>2</v>
      </c>
      <c r="L75" s="60">
        <f t="shared" si="17"/>
        <v>2</v>
      </c>
      <c r="M75" s="33">
        <v>2</v>
      </c>
      <c r="N75" s="33"/>
      <c r="O75" s="60">
        <f t="shared" si="18"/>
        <v>0</v>
      </c>
      <c r="P75" s="33"/>
      <c r="Q75" s="33"/>
      <c r="R75" s="33"/>
      <c r="S75" s="33"/>
      <c r="T75" s="81"/>
      <c r="U75" s="82"/>
      <c r="V75" s="80">
        <v>14</v>
      </c>
      <c r="X75" s="1" t="s">
        <v>116</v>
      </c>
    </row>
    <row r="76" ht="24" customHeight="1" spans="1:24">
      <c r="A76" s="28"/>
      <c r="B76" s="29"/>
      <c r="C76" s="29"/>
      <c r="D76" s="29"/>
      <c r="E76" s="29"/>
      <c r="F76" s="29"/>
      <c r="G76" s="32" t="s">
        <v>117</v>
      </c>
      <c r="H76" s="33" t="s">
        <v>35</v>
      </c>
      <c r="I76" s="33" t="s">
        <v>36</v>
      </c>
      <c r="J76" s="33" t="s">
        <v>37</v>
      </c>
      <c r="K76" s="61">
        <f t="shared" si="16"/>
        <v>2</v>
      </c>
      <c r="L76" s="60">
        <f t="shared" si="17"/>
        <v>2</v>
      </c>
      <c r="M76" s="33"/>
      <c r="N76" s="33">
        <v>2</v>
      </c>
      <c r="O76" s="61">
        <f t="shared" si="18"/>
        <v>0</v>
      </c>
      <c r="P76" s="33"/>
      <c r="Q76" s="33"/>
      <c r="R76" s="33"/>
      <c r="S76" s="33"/>
      <c r="T76" s="81"/>
      <c r="U76" s="82"/>
      <c r="V76" s="80">
        <v>14</v>
      </c>
      <c r="X76" s="1"/>
    </row>
    <row r="77" ht="24" customHeight="1" spans="1:24">
      <c r="A77" s="44"/>
      <c r="B77" s="45"/>
      <c r="C77" s="45"/>
      <c r="D77" s="45"/>
      <c r="E77" s="45"/>
      <c r="F77" s="45"/>
      <c r="G77" s="89" t="s">
        <v>117</v>
      </c>
      <c r="H77" s="64" t="s">
        <v>35</v>
      </c>
      <c r="I77" s="64" t="s">
        <v>36</v>
      </c>
      <c r="J77" s="64" t="s">
        <v>99</v>
      </c>
      <c r="K77" s="104">
        <f t="shared" si="16"/>
        <v>1</v>
      </c>
      <c r="L77" s="104">
        <f t="shared" si="17"/>
        <v>0</v>
      </c>
      <c r="M77" s="64"/>
      <c r="N77" s="64"/>
      <c r="O77" s="104">
        <f t="shared" si="18"/>
        <v>1</v>
      </c>
      <c r="P77" s="64"/>
      <c r="Q77" s="64">
        <v>2</v>
      </c>
      <c r="R77" s="64"/>
      <c r="S77" s="64"/>
      <c r="T77" s="83"/>
      <c r="U77" s="84"/>
      <c r="V77" s="85">
        <v>14</v>
      </c>
      <c r="X77" s="1"/>
    </row>
    <row r="78" ht="24" customHeight="1" spans="1:24">
      <c r="A78" s="24">
        <v>11</v>
      </c>
      <c r="B78" s="25" t="s">
        <v>85</v>
      </c>
      <c r="C78" s="25"/>
      <c r="D78" s="25" t="s">
        <v>85</v>
      </c>
      <c r="E78" s="25"/>
      <c r="F78" s="25" t="s">
        <v>78</v>
      </c>
      <c r="G78" s="26"/>
      <c r="H78" s="27"/>
      <c r="I78" s="27"/>
      <c r="J78" s="56">
        <v>16</v>
      </c>
      <c r="K78" s="57">
        <f t="shared" ref="K78:Q78" si="19">SUM(K80:K83)</f>
        <v>10</v>
      </c>
      <c r="L78" s="57">
        <f t="shared" si="19"/>
        <v>5</v>
      </c>
      <c r="M78" s="57">
        <f t="shared" si="19"/>
        <v>2</v>
      </c>
      <c r="N78" s="57">
        <f t="shared" si="19"/>
        <v>3</v>
      </c>
      <c r="O78" s="57">
        <f t="shared" si="19"/>
        <v>5</v>
      </c>
      <c r="P78" s="57">
        <f t="shared" si="19"/>
        <v>6</v>
      </c>
      <c r="Q78" s="57">
        <f t="shared" si="19"/>
        <v>4</v>
      </c>
      <c r="R78" s="57">
        <f>J78-K78</f>
        <v>6</v>
      </c>
      <c r="S78" s="57">
        <f>S79/28</f>
        <v>6</v>
      </c>
      <c r="T78" s="57"/>
      <c r="U78" s="86"/>
      <c r="V78" s="78"/>
      <c r="X78" s="76"/>
    </row>
    <row r="79" ht="24" customHeight="1" spans="1:24">
      <c r="A79" s="28"/>
      <c r="B79" s="29"/>
      <c r="C79" s="29"/>
      <c r="D79" s="29"/>
      <c r="E79" s="29"/>
      <c r="F79" s="29"/>
      <c r="G79" s="30"/>
      <c r="H79" s="31"/>
      <c r="I79" s="31"/>
      <c r="J79" s="58">
        <v>448</v>
      </c>
      <c r="K79" s="59">
        <f>K78*28</f>
        <v>280</v>
      </c>
      <c r="L79" s="59"/>
      <c r="M79" s="59"/>
      <c r="N79" s="59"/>
      <c r="O79" s="59"/>
      <c r="P79" s="59"/>
      <c r="Q79" s="59"/>
      <c r="R79" s="59">
        <f>J79-K79</f>
        <v>168</v>
      </c>
      <c r="S79" s="59">
        <f>SUM(S80:S82)</f>
        <v>168</v>
      </c>
      <c r="T79" s="31"/>
      <c r="U79" s="82"/>
      <c r="V79" s="80"/>
      <c r="X79" s="76"/>
    </row>
    <row r="80" ht="24" customHeight="1" spans="1:24">
      <c r="A80" s="28"/>
      <c r="B80" s="29"/>
      <c r="C80" s="29"/>
      <c r="D80" s="29"/>
      <c r="E80" s="29"/>
      <c r="F80" s="29"/>
      <c r="G80" s="32" t="s">
        <v>118</v>
      </c>
      <c r="H80" s="33" t="s">
        <v>48</v>
      </c>
      <c r="I80" s="33" t="s">
        <v>36</v>
      </c>
      <c r="J80" s="33" t="s">
        <v>40</v>
      </c>
      <c r="K80" s="60">
        <f>L80+O80</f>
        <v>2</v>
      </c>
      <c r="L80" s="60">
        <f>IF(I80="m",(M80+N80)*2.5*V80/28,(M80+N80)*2*V80/28)</f>
        <v>2</v>
      </c>
      <c r="M80" s="33">
        <v>2</v>
      </c>
      <c r="N80" s="33"/>
      <c r="O80" s="60">
        <f>IF(I80="m",(P80+Q80)*1.5*V80/28,(P80+Q80)*1*V80/28)</f>
        <v>0</v>
      </c>
      <c r="P80" s="33"/>
      <c r="Q80" s="33"/>
      <c r="R80" s="33" t="s">
        <v>38</v>
      </c>
      <c r="S80" s="33">
        <v>60</v>
      </c>
      <c r="T80" s="81"/>
      <c r="U80" s="82"/>
      <c r="V80" s="80">
        <v>14</v>
      </c>
      <c r="X80" s="1" t="s">
        <v>119</v>
      </c>
    </row>
    <row r="81" ht="24" customHeight="1" spans="1:24">
      <c r="A81" s="28"/>
      <c r="B81" s="29"/>
      <c r="C81" s="29"/>
      <c r="D81" s="29"/>
      <c r="E81" s="29"/>
      <c r="F81" s="29"/>
      <c r="G81" s="32" t="s">
        <v>120</v>
      </c>
      <c r="H81" s="33" t="s">
        <v>48</v>
      </c>
      <c r="I81" s="33" t="s">
        <v>36</v>
      </c>
      <c r="J81" s="33" t="s">
        <v>43</v>
      </c>
      <c r="K81" s="60">
        <f>L81+O81</f>
        <v>3</v>
      </c>
      <c r="L81" s="60">
        <f>IF(I81="m",(M81+N81)*2.5*V81/28,(M81+N81)*2*V81/28)</f>
        <v>0</v>
      </c>
      <c r="M81" s="33"/>
      <c r="N81" s="33"/>
      <c r="O81" s="60">
        <f>IF(I81="m",(P81+Q81)*1.5*V81/28,(P81+Q81)*1*V81/28)</f>
        <v>3</v>
      </c>
      <c r="P81" s="33">
        <v>6</v>
      </c>
      <c r="Q81" s="33"/>
      <c r="R81" s="33" t="s">
        <v>41</v>
      </c>
      <c r="S81" s="33">
        <v>60</v>
      </c>
      <c r="T81" s="81"/>
      <c r="U81" s="82"/>
      <c r="V81" s="80">
        <v>14</v>
      </c>
      <c r="X81" s="1" t="s">
        <v>119</v>
      </c>
    </row>
    <row r="82" customFormat="1" spans="1:24">
      <c r="A82" s="28"/>
      <c r="B82" s="29"/>
      <c r="C82" s="29"/>
      <c r="D82" s="29"/>
      <c r="E82" s="29"/>
      <c r="F82" s="29"/>
      <c r="G82" s="49" t="s">
        <v>121</v>
      </c>
      <c r="H82" s="33" t="s">
        <v>48</v>
      </c>
      <c r="I82" s="33" t="s">
        <v>36</v>
      </c>
      <c r="J82" s="33" t="s">
        <v>40</v>
      </c>
      <c r="K82" s="60">
        <f>L82+O82</f>
        <v>3</v>
      </c>
      <c r="L82" s="60">
        <f>IF(I82="m",(M82+N82)*2.5*V82/28,(M82+N82)*2*V82/28)</f>
        <v>3</v>
      </c>
      <c r="M82" s="33"/>
      <c r="N82" s="33">
        <v>3</v>
      </c>
      <c r="O82" s="60">
        <f>IF(I82="m",(P82+Q82)*1.5*V82/28,(P82+Q82)*1*V82/28)</f>
        <v>0</v>
      </c>
      <c r="P82" s="33"/>
      <c r="Q82" s="33"/>
      <c r="R82" s="33" t="s">
        <v>44</v>
      </c>
      <c r="S82" s="33">
        <v>48</v>
      </c>
      <c r="T82" s="81"/>
      <c r="U82" s="82"/>
      <c r="V82" s="80">
        <v>14</v>
      </c>
      <c r="X82" s="1" t="s">
        <v>119</v>
      </c>
    </row>
    <row r="83" customFormat="1" spans="1:24">
      <c r="A83" s="90"/>
      <c r="B83" s="91"/>
      <c r="C83" s="91"/>
      <c r="D83" s="91"/>
      <c r="E83" s="91"/>
      <c r="F83" s="40"/>
      <c r="G83" s="92" t="s">
        <v>122</v>
      </c>
      <c r="H83" s="34" t="s">
        <v>48</v>
      </c>
      <c r="I83" s="34" t="s">
        <v>36</v>
      </c>
      <c r="J83" s="34" t="s">
        <v>43</v>
      </c>
      <c r="K83" s="105">
        <f>L83+O83</f>
        <v>2</v>
      </c>
      <c r="L83" s="105">
        <f>IF(I83="m",(M83+N83)*2.5*V83/28,(M83+N83)*2*V83/28)</f>
        <v>0</v>
      </c>
      <c r="M83" s="34"/>
      <c r="N83" s="34"/>
      <c r="O83" s="105">
        <f>IF(I83="m",(P83+Q83)*1.5*V83/28,(P83+Q83)*1*V83/28)</f>
        <v>2</v>
      </c>
      <c r="P83" s="34"/>
      <c r="Q83" s="34">
        <v>4</v>
      </c>
      <c r="R83" s="34"/>
      <c r="S83" s="34"/>
      <c r="T83" s="109"/>
      <c r="U83" s="110"/>
      <c r="V83" s="111">
        <v>14</v>
      </c>
      <c r="X83" s="112" t="s">
        <v>119</v>
      </c>
    </row>
    <row r="84" ht="24" customHeight="1" spans="1:24">
      <c r="A84" s="93">
        <v>12</v>
      </c>
      <c r="B84" s="94" t="s">
        <v>85</v>
      </c>
      <c r="C84" s="95"/>
      <c r="D84" s="94" t="s">
        <v>85</v>
      </c>
      <c r="E84" s="94"/>
      <c r="F84" s="94" t="s">
        <v>123</v>
      </c>
      <c r="G84" s="30"/>
      <c r="H84" s="31"/>
      <c r="I84" s="31"/>
      <c r="J84" s="58">
        <v>16</v>
      </c>
      <c r="K84" s="59">
        <f t="shared" ref="K84:Q84" si="20">SUM(K86:K93)</f>
        <v>10</v>
      </c>
      <c r="L84" s="59">
        <f t="shared" si="20"/>
        <v>8</v>
      </c>
      <c r="M84" s="59">
        <f t="shared" si="20"/>
        <v>5</v>
      </c>
      <c r="N84" s="59">
        <f t="shared" si="20"/>
        <v>3</v>
      </c>
      <c r="O84" s="59">
        <f t="shared" si="20"/>
        <v>2</v>
      </c>
      <c r="P84" s="59">
        <f t="shared" si="20"/>
        <v>4</v>
      </c>
      <c r="Q84" s="59">
        <f t="shared" si="20"/>
        <v>0</v>
      </c>
      <c r="R84" s="59">
        <f>J84-K84</f>
        <v>6</v>
      </c>
      <c r="S84" s="59">
        <f>S85/28</f>
        <v>6</v>
      </c>
      <c r="T84" s="59"/>
      <c r="U84" s="82"/>
      <c r="V84" s="80"/>
      <c r="X84" s="76"/>
    </row>
    <row r="85" ht="24" customHeight="1" spans="1:24">
      <c r="A85" s="93"/>
      <c r="B85" s="94"/>
      <c r="C85" s="95"/>
      <c r="D85" s="94"/>
      <c r="E85" s="94"/>
      <c r="F85" s="94"/>
      <c r="G85" s="30"/>
      <c r="H85" s="31"/>
      <c r="I85" s="31"/>
      <c r="J85" s="58">
        <v>448</v>
      </c>
      <c r="K85" s="59">
        <f>K84*28</f>
        <v>280</v>
      </c>
      <c r="L85" s="59"/>
      <c r="M85" s="59"/>
      <c r="N85" s="59"/>
      <c r="O85" s="59"/>
      <c r="P85" s="59"/>
      <c r="Q85" s="59"/>
      <c r="R85" s="59">
        <f>J85-K85</f>
        <v>168</v>
      </c>
      <c r="S85" s="59">
        <f>SUM(S86:S89)</f>
        <v>168</v>
      </c>
      <c r="T85" s="31"/>
      <c r="U85" s="82"/>
      <c r="V85" s="80"/>
      <c r="X85" s="76"/>
    </row>
    <row r="86" ht="24" customHeight="1" spans="1:24">
      <c r="A86" s="93"/>
      <c r="B86" s="94"/>
      <c r="C86" s="95"/>
      <c r="D86" s="94"/>
      <c r="E86" s="94"/>
      <c r="F86" s="94"/>
      <c r="G86" s="96" t="s">
        <v>124</v>
      </c>
      <c r="H86" s="34" t="s">
        <v>48</v>
      </c>
      <c r="I86" s="34" t="s">
        <v>36</v>
      </c>
      <c r="J86" s="34" t="s">
        <v>40</v>
      </c>
      <c r="K86" s="106">
        <f t="shared" ref="K86:K93" si="21">L86+O86</f>
        <v>1</v>
      </c>
      <c r="L86" s="106">
        <f>IF(I86="m",(M86+N86)*2.5*V86/28,(M86+N86)*2*V86/28)</f>
        <v>1</v>
      </c>
      <c r="M86" s="34">
        <v>1</v>
      </c>
      <c r="N86" s="34"/>
      <c r="O86" s="106">
        <f t="shared" ref="O86:O93" si="22">IF(I86="m",(P86+Q86)*1.5*V86/28,(P86+Q86)*1*V86/28)</f>
        <v>0</v>
      </c>
      <c r="P86" s="34"/>
      <c r="Q86" s="33"/>
      <c r="R86" s="33" t="s">
        <v>38</v>
      </c>
      <c r="S86" s="33">
        <v>60</v>
      </c>
      <c r="T86" s="108"/>
      <c r="U86" s="82"/>
      <c r="V86" s="80">
        <v>14</v>
      </c>
      <c r="X86" s="1" t="s">
        <v>125</v>
      </c>
    </row>
    <row r="87" ht="24" customHeight="1" spans="1:24">
      <c r="A87" s="93"/>
      <c r="B87" s="94"/>
      <c r="C87" s="95"/>
      <c r="D87" s="94"/>
      <c r="E87" s="94"/>
      <c r="F87" s="94"/>
      <c r="G87" s="96" t="s">
        <v>126</v>
      </c>
      <c r="H87" s="34" t="s">
        <v>48</v>
      </c>
      <c r="I87" s="34" t="s">
        <v>36</v>
      </c>
      <c r="J87" s="34" t="s">
        <v>43</v>
      </c>
      <c r="K87" s="106">
        <f t="shared" si="21"/>
        <v>1</v>
      </c>
      <c r="L87" s="106">
        <f>IF(I87="m",(M87+N87)*2.5*V87/28,(M87+N87)*2*V87/28)</f>
        <v>0</v>
      </c>
      <c r="M87" s="34"/>
      <c r="N87" s="34"/>
      <c r="O87" s="106">
        <f t="shared" si="22"/>
        <v>1</v>
      </c>
      <c r="P87" s="34">
        <v>2</v>
      </c>
      <c r="Q87" s="33"/>
      <c r="R87" s="33" t="s">
        <v>41</v>
      </c>
      <c r="S87" s="33">
        <v>60</v>
      </c>
      <c r="T87" s="81"/>
      <c r="U87" s="82"/>
      <c r="V87" s="80">
        <v>14</v>
      </c>
      <c r="X87" s="76" t="s">
        <v>127</v>
      </c>
    </row>
    <row r="88" ht="24" customHeight="1" spans="1:24">
      <c r="A88" s="93"/>
      <c r="B88" s="94"/>
      <c r="C88" s="95"/>
      <c r="D88" s="94"/>
      <c r="E88" s="94"/>
      <c r="F88" s="94"/>
      <c r="G88" s="92" t="s">
        <v>128</v>
      </c>
      <c r="H88" s="34" t="s">
        <v>48</v>
      </c>
      <c r="I88" s="34" t="s">
        <v>36</v>
      </c>
      <c r="J88" s="34" t="s">
        <v>62</v>
      </c>
      <c r="K88" s="105">
        <f t="shared" si="21"/>
        <v>1</v>
      </c>
      <c r="L88" s="105">
        <f>IF(I88="m",(M88+N88)*2.5*V88/28,(M88+N88)*2*V88/28)</f>
        <v>1</v>
      </c>
      <c r="M88" s="34">
        <v>1</v>
      </c>
      <c r="N88" s="34"/>
      <c r="O88" s="105">
        <f t="shared" si="22"/>
        <v>0</v>
      </c>
      <c r="P88" s="34"/>
      <c r="Q88" s="34"/>
      <c r="R88" s="33" t="s">
        <v>44</v>
      </c>
      <c r="S88" s="33">
        <v>48</v>
      </c>
      <c r="T88" s="108"/>
      <c r="U88" s="82"/>
      <c r="V88" s="80">
        <v>14</v>
      </c>
      <c r="X88" s="76" t="s">
        <v>56</v>
      </c>
    </row>
    <row r="89" ht="20" customHeight="1" spans="1:24">
      <c r="A89" s="93"/>
      <c r="B89" s="94"/>
      <c r="C89" s="95"/>
      <c r="D89" s="94"/>
      <c r="E89" s="94"/>
      <c r="F89" s="94"/>
      <c r="G89" s="96" t="s">
        <v>129</v>
      </c>
      <c r="H89" s="34" t="s">
        <v>48</v>
      </c>
      <c r="I89" s="34" t="s">
        <v>36</v>
      </c>
      <c r="J89" s="34" t="s">
        <v>60</v>
      </c>
      <c r="K89" s="106">
        <f t="shared" si="21"/>
        <v>1</v>
      </c>
      <c r="L89" s="106">
        <f>IF(I89="m",(M89+N89)*2.5*V89/28,(M89+N89)*2*V89/28)</f>
        <v>1</v>
      </c>
      <c r="M89" s="34">
        <v>1</v>
      </c>
      <c r="N89" s="34"/>
      <c r="O89" s="106">
        <f t="shared" si="22"/>
        <v>0</v>
      </c>
      <c r="P89" s="34"/>
      <c r="Q89" s="33"/>
      <c r="R89" s="33"/>
      <c r="S89" s="33"/>
      <c r="T89" s="81"/>
      <c r="U89" s="82"/>
      <c r="V89" s="80">
        <v>14</v>
      </c>
      <c r="X89" s="1" t="s">
        <v>125</v>
      </c>
    </row>
    <row r="90" ht="19" customHeight="1" spans="1:24">
      <c r="A90" s="93"/>
      <c r="B90" s="94"/>
      <c r="C90" s="95"/>
      <c r="D90" s="94"/>
      <c r="E90" s="94"/>
      <c r="F90" s="94"/>
      <c r="G90" s="92" t="s">
        <v>129</v>
      </c>
      <c r="H90" s="34" t="s">
        <v>48</v>
      </c>
      <c r="I90" s="34" t="s">
        <v>36</v>
      </c>
      <c r="J90" s="34" t="s">
        <v>130</v>
      </c>
      <c r="K90" s="106">
        <f t="shared" si="21"/>
        <v>0.5</v>
      </c>
      <c r="L90" s="106">
        <f>IF(I90="m",(M90+N90)*2.5*V90/28,(M90+N90)*2*V90/28)</f>
        <v>0</v>
      </c>
      <c r="M90" s="34"/>
      <c r="N90" s="34"/>
      <c r="O90" s="106">
        <f t="shared" si="22"/>
        <v>0.5</v>
      </c>
      <c r="P90" s="34">
        <v>1</v>
      </c>
      <c r="Q90" s="33"/>
      <c r="R90" s="33"/>
      <c r="S90" s="33"/>
      <c r="T90" s="81"/>
      <c r="U90" s="82"/>
      <c r="V90" s="80">
        <v>14</v>
      </c>
      <c r="X90" s="1" t="s">
        <v>131</v>
      </c>
    </row>
    <row r="91" s="9" customFormat="1" ht="18" customHeight="1" spans="1:24">
      <c r="A91" s="93"/>
      <c r="B91" s="94"/>
      <c r="C91" s="95"/>
      <c r="D91" s="94"/>
      <c r="E91" s="94"/>
      <c r="F91" s="94"/>
      <c r="G91" s="96" t="s">
        <v>132</v>
      </c>
      <c r="H91" s="34" t="s">
        <v>48</v>
      </c>
      <c r="I91" s="34" t="s">
        <v>36</v>
      </c>
      <c r="J91" s="34" t="s">
        <v>60</v>
      </c>
      <c r="K91" s="106">
        <f t="shared" si="21"/>
        <v>2</v>
      </c>
      <c r="L91" s="106">
        <f>IF(I91="m",(M91+N91)*2.5*V92/28,(M91+N91)*2*V92/28)</f>
        <v>2</v>
      </c>
      <c r="M91" s="34">
        <v>2</v>
      </c>
      <c r="N91" s="34"/>
      <c r="O91" s="106">
        <f t="shared" si="22"/>
        <v>0</v>
      </c>
      <c r="P91" s="34"/>
      <c r="Q91" s="34"/>
      <c r="R91" s="113"/>
      <c r="S91" s="113"/>
      <c r="T91" s="114"/>
      <c r="U91" s="115"/>
      <c r="V91" s="116"/>
      <c r="X91" s="112" t="s">
        <v>133</v>
      </c>
    </row>
    <row r="92" s="9" customFormat="1" ht="19" customHeight="1" spans="1:24">
      <c r="A92" s="93"/>
      <c r="B92" s="94"/>
      <c r="C92" s="95"/>
      <c r="D92" s="94"/>
      <c r="E92" s="94"/>
      <c r="F92" s="94"/>
      <c r="G92" s="96" t="s">
        <v>132</v>
      </c>
      <c r="H92" s="34" t="s">
        <v>48</v>
      </c>
      <c r="I92" s="34" t="s">
        <v>36</v>
      </c>
      <c r="J92" s="34" t="s">
        <v>112</v>
      </c>
      <c r="K92" s="106">
        <f t="shared" si="21"/>
        <v>0.5</v>
      </c>
      <c r="L92" s="106">
        <f>IF(I92="m",(M92+N92)*2.5*V93/28,(M92+N92)*2*V93/28)</f>
        <v>0</v>
      </c>
      <c r="M92" s="34"/>
      <c r="N92" s="34"/>
      <c r="O92" s="106">
        <f t="shared" si="22"/>
        <v>0.5</v>
      </c>
      <c r="P92" s="34">
        <v>1</v>
      </c>
      <c r="Q92" s="34"/>
      <c r="R92" s="113"/>
      <c r="S92" s="34"/>
      <c r="T92" s="117"/>
      <c r="U92" s="115"/>
      <c r="V92" s="116">
        <v>14</v>
      </c>
      <c r="X92" s="112" t="s">
        <v>133</v>
      </c>
    </row>
    <row r="93" s="9" customFormat="1" ht="21" customHeight="1" spans="1:24">
      <c r="A93" s="93"/>
      <c r="B93" s="94"/>
      <c r="C93" s="95"/>
      <c r="D93" s="94"/>
      <c r="E93" s="94"/>
      <c r="F93" s="94"/>
      <c r="G93" s="96" t="s">
        <v>132</v>
      </c>
      <c r="H93" s="34" t="s">
        <v>48</v>
      </c>
      <c r="I93" s="34" t="s">
        <v>36</v>
      </c>
      <c r="J93" s="34" t="s">
        <v>37</v>
      </c>
      <c r="K93" s="106">
        <f t="shared" si="21"/>
        <v>3</v>
      </c>
      <c r="L93" s="106">
        <f>IF(I93="m",(M93+N93)*2.5*V93/28,(M93+N93)*2*V93/28)</f>
        <v>3</v>
      </c>
      <c r="M93" s="34"/>
      <c r="N93" s="34">
        <v>3</v>
      </c>
      <c r="O93" s="106">
        <f t="shared" si="22"/>
        <v>0</v>
      </c>
      <c r="P93" s="34"/>
      <c r="Q93" s="34"/>
      <c r="R93" s="34"/>
      <c r="S93" s="34"/>
      <c r="T93" s="117"/>
      <c r="U93" s="115"/>
      <c r="V93" s="116">
        <v>14</v>
      </c>
      <c r="X93" s="112" t="s">
        <v>125</v>
      </c>
    </row>
    <row r="94" ht="24" customHeight="1" spans="1:24">
      <c r="A94" s="28">
        <v>13</v>
      </c>
      <c r="B94" s="36" t="s">
        <v>85</v>
      </c>
      <c r="C94" s="36"/>
      <c r="D94" s="36" t="s">
        <v>85</v>
      </c>
      <c r="E94" s="36"/>
      <c r="F94" s="36" t="s">
        <v>123</v>
      </c>
      <c r="G94" s="30"/>
      <c r="H94" s="31"/>
      <c r="I94" s="31"/>
      <c r="J94" s="58">
        <v>16</v>
      </c>
      <c r="K94" s="59">
        <f>SUM(K96:K101)</f>
        <v>10</v>
      </c>
      <c r="L94" s="59">
        <f>SUM(L96:L101)</f>
        <v>4</v>
      </c>
      <c r="M94" s="59">
        <f t="shared" ref="M94:Q94" si="23">SUM(M96:M101)</f>
        <v>0</v>
      </c>
      <c r="N94" s="59">
        <f t="shared" si="23"/>
        <v>4</v>
      </c>
      <c r="O94" s="59">
        <f t="shared" si="23"/>
        <v>6</v>
      </c>
      <c r="P94" s="59">
        <f t="shared" si="23"/>
        <v>2</v>
      </c>
      <c r="Q94" s="59">
        <f t="shared" si="23"/>
        <v>10</v>
      </c>
      <c r="R94" s="118">
        <f>J94-K94</f>
        <v>6</v>
      </c>
      <c r="S94" s="59">
        <f>S95/28</f>
        <v>6</v>
      </c>
      <c r="T94" s="59"/>
      <c r="U94" s="82"/>
      <c r="V94" s="80"/>
      <c r="X94" s="76"/>
    </row>
    <row r="95" ht="24" customHeight="1" spans="1:24">
      <c r="A95" s="28"/>
      <c r="B95" s="29"/>
      <c r="C95" s="29"/>
      <c r="D95" s="29"/>
      <c r="E95" s="29"/>
      <c r="F95" s="36"/>
      <c r="G95" s="30"/>
      <c r="H95" s="31"/>
      <c r="I95" s="31"/>
      <c r="J95" s="58">
        <v>448</v>
      </c>
      <c r="K95" s="59">
        <f>K94*28</f>
        <v>280</v>
      </c>
      <c r="L95" s="59"/>
      <c r="M95" s="59"/>
      <c r="N95" s="59"/>
      <c r="O95" s="59"/>
      <c r="P95" s="59"/>
      <c r="Q95" s="59"/>
      <c r="R95" s="118">
        <f>J95-K95</f>
        <v>168</v>
      </c>
      <c r="S95" s="59">
        <f>SUM(S96:S98)</f>
        <v>168</v>
      </c>
      <c r="T95" s="31"/>
      <c r="U95" s="82"/>
      <c r="V95" s="80"/>
      <c r="X95" s="76"/>
    </row>
    <row r="96" ht="24" customHeight="1" spans="1:24">
      <c r="A96" s="28"/>
      <c r="B96" s="29"/>
      <c r="C96" s="29"/>
      <c r="D96" s="29"/>
      <c r="E96" s="29"/>
      <c r="F96" s="29"/>
      <c r="G96" s="32" t="s">
        <v>134</v>
      </c>
      <c r="H96" s="33" t="s">
        <v>83</v>
      </c>
      <c r="I96" s="33" t="s">
        <v>36</v>
      </c>
      <c r="J96" s="33" t="s">
        <v>40</v>
      </c>
      <c r="K96" s="60">
        <v>2</v>
      </c>
      <c r="L96" s="60">
        <v>2</v>
      </c>
      <c r="M96" s="33"/>
      <c r="N96" s="33">
        <v>2</v>
      </c>
      <c r="O96" s="61">
        <f t="shared" ref="O96:O101" si="24">IF(I96="m",(P96+Q96)*1.5*V96/28,(P96+Q96)*1*V96/28)</f>
        <v>0</v>
      </c>
      <c r="P96" s="33"/>
      <c r="Q96" s="33"/>
      <c r="R96" s="33" t="s">
        <v>38</v>
      </c>
      <c r="S96" s="33">
        <v>60</v>
      </c>
      <c r="T96" s="81"/>
      <c r="U96" s="82"/>
      <c r="V96" s="80">
        <v>14</v>
      </c>
      <c r="X96" s="76" t="s">
        <v>135</v>
      </c>
    </row>
    <row r="97" ht="24" customHeight="1" spans="1:24">
      <c r="A97" s="28"/>
      <c r="B97" s="29"/>
      <c r="C97" s="29"/>
      <c r="D97" s="29"/>
      <c r="E97" s="29"/>
      <c r="F97" s="29"/>
      <c r="G97" s="32" t="s">
        <v>134</v>
      </c>
      <c r="H97" s="33" t="s">
        <v>75</v>
      </c>
      <c r="I97" s="33" t="s">
        <v>36</v>
      </c>
      <c r="J97" s="33" t="s">
        <v>43</v>
      </c>
      <c r="K97" s="60">
        <v>2</v>
      </c>
      <c r="L97" s="60">
        <v>0</v>
      </c>
      <c r="M97" s="33"/>
      <c r="N97" s="33"/>
      <c r="O97" s="61">
        <f t="shared" si="24"/>
        <v>2</v>
      </c>
      <c r="P97" s="87"/>
      <c r="Q97" s="34">
        <v>4</v>
      </c>
      <c r="R97" s="33" t="s">
        <v>41</v>
      </c>
      <c r="S97" s="33">
        <v>60</v>
      </c>
      <c r="T97" s="81"/>
      <c r="U97" s="82"/>
      <c r="V97" s="80">
        <v>14</v>
      </c>
      <c r="X97" s="76" t="s">
        <v>135</v>
      </c>
    </row>
    <row r="98" ht="24" customHeight="1" spans="1:24">
      <c r="A98" s="28"/>
      <c r="B98" s="29"/>
      <c r="C98" s="29"/>
      <c r="D98" s="29"/>
      <c r="E98" s="29"/>
      <c r="F98" s="29"/>
      <c r="G98" s="32" t="s">
        <v>136</v>
      </c>
      <c r="H98" s="33" t="s">
        <v>48</v>
      </c>
      <c r="I98" s="33" t="s">
        <v>36</v>
      </c>
      <c r="J98" s="33" t="s">
        <v>43</v>
      </c>
      <c r="K98" s="60">
        <v>2</v>
      </c>
      <c r="L98" s="60">
        <v>0</v>
      </c>
      <c r="M98" s="33"/>
      <c r="N98" s="33"/>
      <c r="O98" s="61">
        <f t="shared" si="24"/>
        <v>2</v>
      </c>
      <c r="P98" s="33"/>
      <c r="Q98" s="33">
        <v>4</v>
      </c>
      <c r="R98" s="33" t="s">
        <v>44</v>
      </c>
      <c r="S98" s="33">
        <v>48</v>
      </c>
      <c r="T98" s="81"/>
      <c r="U98" s="82"/>
      <c r="V98" s="80">
        <v>14</v>
      </c>
      <c r="X98" s="76" t="s">
        <v>135</v>
      </c>
    </row>
    <row r="99" s="9" customFormat="1" ht="20" customHeight="1" spans="1:44">
      <c r="A99" s="28"/>
      <c r="B99" s="29"/>
      <c r="C99" s="29"/>
      <c r="D99" s="29"/>
      <c r="E99" s="29"/>
      <c r="F99" s="29"/>
      <c r="G99" s="97" t="s">
        <v>137</v>
      </c>
      <c r="H99" s="34" t="s">
        <v>48</v>
      </c>
      <c r="I99" s="34" t="s">
        <v>36</v>
      </c>
      <c r="J99" s="34" t="s">
        <v>60</v>
      </c>
      <c r="K99" s="106">
        <v>2</v>
      </c>
      <c r="L99" s="106">
        <v>2</v>
      </c>
      <c r="M99" s="34"/>
      <c r="N99" s="34">
        <v>2</v>
      </c>
      <c r="O99" s="105">
        <v>0</v>
      </c>
      <c r="P99" s="34"/>
      <c r="Q99" s="34"/>
      <c r="R99" s="34"/>
      <c r="S99" s="34"/>
      <c r="T99" s="109"/>
      <c r="U99" s="110"/>
      <c r="V99" s="111">
        <v>14</v>
      </c>
      <c r="W99" s="119"/>
      <c r="X99" s="120" t="s">
        <v>135</v>
      </c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</row>
    <row r="100" ht="19" customHeight="1" spans="1:24">
      <c r="A100" s="28"/>
      <c r="B100" s="29"/>
      <c r="C100" s="29"/>
      <c r="D100" s="29"/>
      <c r="E100" s="29"/>
      <c r="F100" s="29"/>
      <c r="G100" s="32" t="s">
        <v>134</v>
      </c>
      <c r="H100" s="33" t="s">
        <v>114</v>
      </c>
      <c r="I100" s="33" t="s">
        <v>36</v>
      </c>
      <c r="J100" s="33" t="s">
        <v>43</v>
      </c>
      <c r="K100" s="60">
        <f t="shared" ref="K100:K101" si="25">L100+O100</f>
        <v>1</v>
      </c>
      <c r="L100" s="60">
        <f t="shared" ref="L100" si="26">IF(I100="m",(M100+N100)*2.5*V100/28,(M100+N100)*2*V100/28)</f>
        <v>0</v>
      </c>
      <c r="M100" s="33"/>
      <c r="N100" s="33"/>
      <c r="O100" s="61">
        <f t="shared" si="24"/>
        <v>1</v>
      </c>
      <c r="P100" s="33"/>
      <c r="Q100" s="33">
        <v>2</v>
      </c>
      <c r="R100" s="33"/>
      <c r="S100" s="121"/>
      <c r="T100" s="81"/>
      <c r="U100" s="82"/>
      <c r="V100" s="80">
        <v>14</v>
      </c>
      <c r="X100" s="76" t="s">
        <v>135</v>
      </c>
    </row>
    <row r="101" ht="20" customHeight="1" spans="1:24">
      <c r="A101" s="28"/>
      <c r="B101" s="29"/>
      <c r="C101" s="29"/>
      <c r="D101" s="29"/>
      <c r="E101" s="29"/>
      <c r="F101" s="29"/>
      <c r="G101" s="32" t="s">
        <v>138</v>
      </c>
      <c r="H101" s="33" t="s">
        <v>114</v>
      </c>
      <c r="I101" s="33" t="s">
        <v>36</v>
      </c>
      <c r="J101" s="33" t="s">
        <v>43</v>
      </c>
      <c r="K101" s="107">
        <f t="shared" si="25"/>
        <v>1</v>
      </c>
      <c r="L101" s="60">
        <v>0</v>
      </c>
      <c r="M101" s="33"/>
      <c r="N101" s="33"/>
      <c r="O101" s="61">
        <f t="shared" si="24"/>
        <v>1</v>
      </c>
      <c r="P101" s="33">
        <v>2</v>
      </c>
      <c r="Q101" s="87"/>
      <c r="R101" s="33"/>
      <c r="S101" s="33"/>
      <c r="T101" s="81"/>
      <c r="U101" s="82"/>
      <c r="V101" s="80">
        <v>14</v>
      </c>
      <c r="X101" s="1" t="s">
        <v>84</v>
      </c>
    </row>
    <row r="102" ht="24" customHeight="1" spans="1:24">
      <c r="A102" s="35">
        <v>14</v>
      </c>
      <c r="B102" s="36" t="s">
        <v>85</v>
      </c>
      <c r="C102" s="36"/>
      <c r="D102" s="36" t="s">
        <v>85</v>
      </c>
      <c r="E102" s="36"/>
      <c r="F102" s="36" t="s">
        <v>139</v>
      </c>
      <c r="G102" s="30"/>
      <c r="H102" s="31"/>
      <c r="I102" s="31"/>
      <c r="J102" s="58">
        <v>16</v>
      </c>
      <c r="K102" s="59">
        <f t="shared" ref="K102:Q102" si="27">SUM(K104:K111)</f>
        <v>9.75</v>
      </c>
      <c r="L102" s="59">
        <f t="shared" si="27"/>
        <v>6</v>
      </c>
      <c r="M102" s="59">
        <f t="shared" si="27"/>
        <v>4</v>
      </c>
      <c r="N102" s="59">
        <f t="shared" si="27"/>
        <v>2</v>
      </c>
      <c r="O102" s="59">
        <f t="shared" si="27"/>
        <v>3.75</v>
      </c>
      <c r="P102" s="59">
        <f t="shared" si="27"/>
        <v>5</v>
      </c>
      <c r="Q102" s="59">
        <f t="shared" si="27"/>
        <v>2</v>
      </c>
      <c r="R102" s="118">
        <f>J102-K102</f>
        <v>6.25</v>
      </c>
      <c r="S102" s="59">
        <f>S103/28</f>
        <v>6.25</v>
      </c>
      <c r="T102" s="59"/>
      <c r="U102" s="82"/>
      <c r="V102" s="80"/>
      <c r="X102" s="76"/>
    </row>
    <row r="103" ht="24" customHeight="1" spans="1:24">
      <c r="A103" s="28"/>
      <c r="B103" s="29"/>
      <c r="C103" s="29"/>
      <c r="D103" s="29"/>
      <c r="E103" s="29"/>
      <c r="F103" s="36"/>
      <c r="G103" s="30"/>
      <c r="H103" s="31"/>
      <c r="I103" s="31"/>
      <c r="J103" s="58">
        <v>448</v>
      </c>
      <c r="K103" s="59">
        <f>K102*28</f>
        <v>273</v>
      </c>
      <c r="L103" s="59"/>
      <c r="M103" s="59"/>
      <c r="N103" s="59"/>
      <c r="O103" s="59"/>
      <c r="P103" s="59"/>
      <c r="Q103" s="59"/>
      <c r="R103" s="118">
        <f>J103-K103</f>
        <v>175</v>
      </c>
      <c r="S103" s="59">
        <f>SUM(S104:S110)</f>
        <v>175</v>
      </c>
      <c r="T103" s="31"/>
      <c r="U103" s="82"/>
      <c r="V103" s="122"/>
      <c r="X103" s="123"/>
    </row>
    <row r="104" ht="24" customHeight="1" spans="1:24">
      <c r="A104" s="28"/>
      <c r="B104" s="29"/>
      <c r="C104" s="29"/>
      <c r="D104" s="29"/>
      <c r="E104" s="29"/>
      <c r="F104" s="29"/>
      <c r="G104" s="32" t="s">
        <v>140</v>
      </c>
      <c r="H104" s="33" t="s">
        <v>35</v>
      </c>
      <c r="I104" s="33" t="s">
        <v>36</v>
      </c>
      <c r="J104" s="33" t="s">
        <v>37</v>
      </c>
      <c r="K104" s="60">
        <v>2</v>
      </c>
      <c r="L104" s="60">
        <f>IF(I104="m",(M104+N104)*2.5*V105/28,(M104+N104)*2*V105/28)</f>
        <v>2</v>
      </c>
      <c r="M104" s="33">
        <v>2</v>
      </c>
      <c r="N104" s="33"/>
      <c r="O104" s="60">
        <f t="shared" ref="O104:O108" si="28">IF(I104="m",(P104+Q104)*1.5*V104/28,(P104+Q104)*1*V104/28)</f>
        <v>0</v>
      </c>
      <c r="P104" s="33"/>
      <c r="Q104" s="33"/>
      <c r="R104" s="33" t="s">
        <v>141</v>
      </c>
      <c r="S104" s="33">
        <v>85</v>
      </c>
      <c r="T104" s="81"/>
      <c r="U104" s="82"/>
      <c r="V104" s="124">
        <v>14</v>
      </c>
      <c r="X104" s="125" t="s">
        <v>31</v>
      </c>
    </row>
    <row r="105" ht="24" customHeight="1" spans="1:24">
      <c r="A105" s="28"/>
      <c r="B105" s="29"/>
      <c r="C105" s="29"/>
      <c r="D105" s="29"/>
      <c r="E105" s="29"/>
      <c r="F105" s="29"/>
      <c r="G105" s="32" t="s">
        <v>140</v>
      </c>
      <c r="H105" s="33" t="s">
        <v>35</v>
      </c>
      <c r="I105" s="33" t="s">
        <v>36</v>
      </c>
      <c r="J105" s="33" t="s">
        <v>99</v>
      </c>
      <c r="K105" s="60">
        <f>L105+O105</f>
        <v>0.5</v>
      </c>
      <c r="L105" s="60">
        <f>IF(I105="m",(M105+N105)*2.5*V105/28,(M105+N105)*2*V105/28)</f>
        <v>0</v>
      </c>
      <c r="M105" s="33"/>
      <c r="N105" s="33"/>
      <c r="O105" s="60">
        <f t="shared" si="28"/>
        <v>0.5</v>
      </c>
      <c r="P105" s="33">
        <v>1</v>
      </c>
      <c r="Q105" s="33"/>
      <c r="R105" s="33" t="s">
        <v>41</v>
      </c>
      <c r="S105" s="33">
        <v>90</v>
      </c>
      <c r="T105" s="81"/>
      <c r="U105" s="82"/>
      <c r="V105" s="124">
        <v>14</v>
      </c>
      <c r="X105" s="125" t="s">
        <v>31</v>
      </c>
    </row>
    <row r="106" ht="21" customHeight="1" spans="1:24">
      <c r="A106" s="28"/>
      <c r="B106" s="29"/>
      <c r="C106" s="29"/>
      <c r="D106" s="29"/>
      <c r="E106" s="29"/>
      <c r="F106" s="29"/>
      <c r="G106" s="32" t="s">
        <v>142</v>
      </c>
      <c r="H106" s="33" t="s">
        <v>35</v>
      </c>
      <c r="I106" s="33" t="s">
        <v>36</v>
      </c>
      <c r="J106" s="33" t="s">
        <v>60</v>
      </c>
      <c r="K106" s="60">
        <f>L106+O106</f>
        <v>2</v>
      </c>
      <c r="L106" s="60">
        <f>IF(I106="m",(M106+N106)*2.5*V106/28,(M106+N106)*2*V106/28)</f>
        <v>2</v>
      </c>
      <c r="M106" s="33">
        <v>2</v>
      </c>
      <c r="N106" s="33"/>
      <c r="O106" s="61">
        <f t="shared" si="28"/>
        <v>0</v>
      </c>
      <c r="P106" s="33"/>
      <c r="Q106" s="33"/>
      <c r="R106" s="33"/>
      <c r="S106" s="33"/>
      <c r="T106" s="81"/>
      <c r="U106" s="126"/>
      <c r="V106" s="127">
        <v>14</v>
      </c>
      <c r="X106" s="128" t="s">
        <v>31</v>
      </c>
    </row>
    <row r="107" ht="21" customHeight="1" spans="1:24">
      <c r="A107" s="28"/>
      <c r="B107" s="29"/>
      <c r="C107" s="29"/>
      <c r="D107" s="29"/>
      <c r="E107" s="29"/>
      <c r="F107" s="29"/>
      <c r="G107" s="32" t="s">
        <v>142</v>
      </c>
      <c r="H107" s="33" t="s">
        <v>35</v>
      </c>
      <c r="I107" s="33" t="s">
        <v>36</v>
      </c>
      <c r="J107" s="33" t="s">
        <v>112</v>
      </c>
      <c r="K107" s="60">
        <f>L107+O107</f>
        <v>0.5</v>
      </c>
      <c r="L107" s="60">
        <f>IF(I107="m",(M107+N107)*2.5*V107/28,(M107+N107)*2*V107/28)</f>
        <v>0</v>
      </c>
      <c r="M107" s="33"/>
      <c r="N107" s="33"/>
      <c r="O107" s="61">
        <f t="shared" si="28"/>
        <v>0.5</v>
      </c>
      <c r="P107" s="33">
        <v>1</v>
      </c>
      <c r="Q107" s="33"/>
      <c r="R107" s="33"/>
      <c r="S107" s="33"/>
      <c r="T107" s="81"/>
      <c r="U107" s="126"/>
      <c r="V107" s="127">
        <v>14</v>
      </c>
      <c r="X107" s="128" t="s">
        <v>31</v>
      </c>
    </row>
    <row r="108" ht="18" customHeight="1" spans="1:24">
      <c r="A108" s="28"/>
      <c r="B108" s="29"/>
      <c r="C108" s="29"/>
      <c r="D108" s="29"/>
      <c r="E108" s="29"/>
      <c r="F108" s="29"/>
      <c r="G108" s="32" t="s">
        <v>34</v>
      </c>
      <c r="H108" s="33" t="s">
        <v>35</v>
      </c>
      <c r="I108" s="33" t="s">
        <v>36</v>
      </c>
      <c r="J108" s="33" t="s">
        <v>99</v>
      </c>
      <c r="K108" s="60">
        <f>L108+O108</f>
        <v>1</v>
      </c>
      <c r="L108" s="60">
        <f>IF(I108="m",(M108+N108)*2.5*V113/28,(M108+N108)*2*V113/28)</f>
        <v>0</v>
      </c>
      <c r="M108" s="33"/>
      <c r="N108" s="33"/>
      <c r="O108" s="61">
        <f t="shared" si="28"/>
        <v>1</v>
      </c>
      <c r="P108" s="33">
        <v>2</v>
      </c>
      <c r="Q108" s="33"/>
      <c r="R108" s="33"/>
      <c r="S108" s="33"/>
      <c r="T108" s="81"/>
      <c r="U108" s="79"/>
      <c r="V108" s="124">
        <v>14</v>
      </c>
      <c r="X108" s="128" t="s">
        <v>31</v>
      </c>
    </row>
    <row r="109" ht="19" customHeight="1" spans="1:24">
      <c r="A109" s="28"/>
      <c r="B109" s="29"/>
      <c r="C109" s="29"/>
      <c r="D109" s="29"/>
      <c r="E109" s="29"/>
      <c r="F109" s="29"/>
      <c r="G109" s="32" t="s">
        <v>143</v>
      </c>
      <c r="H109" s="33" t="s">
        <v>96</v>
      </c>
      <c r="I109" s="33" t="s">
        <v>36</v>
      </c>
      <c r="J109" s="33" t="s">
        <v>40</v>
      </c>
      <c r="K109" s="60">
        <f t="shared" ref="K109:K111" si="29">L109+O109</f>
        <v>2</v>
      </c>
      <c r="L109" s="60">
        <f t="shared" ref="L109:L111" si="30">IF(I109="m",(M109+N109)*2.5*V109/28,(M109+N109)*2*V109/28)</f>
        <v>2</v>
      </c>
      <c r="M109" s="33"/>
      <c r="N109" s="33">
        <v>2</v>
      </c>
      <c r="O109" s="61">
        <f t="shared" ref="O109:O111" si="31">IF(I109="m",(P109+Q109)*1.5*V109/28,(P109+Q109)*1*V109/28)</f>
        <v>0</v>
      </c>
      <c r="P109" s="33"/>
      <c r="Q109" s="33"/>
      <c r="R109" s="33"/>
      <c r="S109" s="33"/>
      <c r="T109" s="81"/>
      <c r="U109" s="82"/>
      <c r="V109" s="129">
        <v>14</v>
      </c>
      <c r="X109" s="130" t="s">
        <v>144</v>
      </c>
    </row>
    <row r="110" ht="18" customHeight="1" spans="1:24">
      <c r="A110" s="28"/>
      <c r="B110" s="29"/>
      <c r="C110" s="29"/>
      <c r="D110" s="29"/>
      <c r="E110" s="29"/>
      <c r="F110" s="29"/>
      <c r="G110" s="32" t="s">
        <v>143</v>
      </c>
      <c r="H110" s="33" t="s">
        <v>49</v>
      </c>
      <c r="I110" s="33" t="s">
        <v>36</v>
      </c>
      <c r="J110" s="33" t="s">
        <v>43</v>
      </c>
      <c r="K110" s="60">
        <f t="shared" si="29"/>
        <v>1</v>
      </c>
      <c r="L110" s="60">
        <f t="shared" si="30"/>
        <v>0</v>
      </c>
      <c r="M110" s="33"/>
      <c r="N110" s="33"/>
      <c r="O110" s="61">
        <f t="shared" si="31"/>
        <v>1</v>
      </c>
      <c r="P110" s="33"/>
      <c r="Q110" s="33">
        <v>2</v>
      </c>
      <c r="R110" s="33"/>
      <c r="S110" s="33"/>
      <c r="T110" s="81"/>
      <c r="U110" s="82"/>
      <c r="V110" s="80">
        <v>14</v>
      </c>
      <c r="X110" s="76" t="s">
        <v>144</v>
      </c>
    </row>
    <row r="111" s="9" customFormat="1" ht="20" customHeight="1" spans="1:24">
      <c r="A111" s="90"/>
      <c r="B111" s="91"/>
      <c r="C111" s="91"/>
      <c r="D111" s="91"/>
      <c r="E111" s="91"/>
      <c r="F111" s="91"/>
      <c r="G111" s="49" t="s">
        <v>145</v>
      </c>
      <c r="H111" s="41" t="s">
        <v>68</v>
      </c>
      <c r="I111" s="33" t="s">
        <v>69</v>
      </c>
      <c r="J111" s="41" t="s">
        <v>81</v>
      </c>
      <c r="K111" s="60">
        <f t="shared" si="29"/>
        <v>0.75</v>
      </c>
      <c r="L111" s="60">
        <f t="shared" si="30"/>
        <v>0</v>
      </c>
      <c r="M111" s="41"/>
      <c r="N111" s="41"/>
      <c r="O111" s="60">
        <f t="shared" si="31"/>
        <v>0.75</v>
      </c>
      <c r="P111" s="41">
        <v>1</v>
      </c>
      <c r="Q111" s="33"/>
      <c r="R111" s="33"/>
      <c r="S111" s="33"/>
      <c r="T111" s="81"/>
      <c r="U111" s="82"/>
      <c r="V111" s="80">
        <v>14</v>
      </c>
      <c r="X111" s="76" t="s">
        <v>51</v>
      </c>
    </row>
    <row r="112" ht="24" customHeight="1" spans="1:24">
      <c r="A112" s="93">
        <v>15</v>
      </c>
      <c r="B112" s="94" t="s">
        <v>85</v>
      </c>
      <c r="C112" s="94"/>
      <c r="D112" s="94" t="s">
        <v>85</v>
      </c>
      <c r="E112" s="94"/>
      <c r="F112" s="94" t="s">
        <v>139</v>
      </c>
      <c r="G112" s="30"/>
      <c r="H112" s="31"/>
      <c r="I112" s="31"/>
      <c r="J112" s="58">
        <v>16</v>
      </c>
      <c r="K112" s="59">
        <f t="shared" ref="K112:Q112" si="32">SUM(K114:K118)</f>
        <v>10.25</v>
      </c>
      <c r="L112" s="59">
        <f t="shared" si="32"/>
        <v>8.75</v>
      </c>
      <c r="M112" s="59">
        <f t="shared" si="32"/>
        <v>4</v>
      </c>
      <c r="N112" s="59">
        <f t="shared" si="32"/>
        <v>3</v>
      </c>
      <c r="O112" s="59">
        <f t="shared" si="32"/>
        <v>1.5</v>
      </c>
      <c r="P112" s="59">
        <f t="shared" si="32"/>
        <v>0</v>
      </c>
      <c r="Q112" s="59">
        <f t="shared" si="32"/>
        <v>2</v>
      </c>
      <c r="R112" s="59">
        <f>J112-K112</f>
        <v>5.75</v>
      </c>
      <c r="S112" s="59">
        <f>S113/28</f>
        <v>5.75</v>
      </c>
      <c r="T112" s="59"/>
      <c r="U112" s="82"/>
      <c r="V112" s="80"/>
      <c r="X112" s="76"/>
    </row>
    <row r="113" ht="24" customHeight="1" spans="1:24">
      <c r="A113" s="93"/>
      <c r="B113" s="94"/>
      <c r="C113" s="94"/>
      <c r="D113" s="94"/>
      <c r="E113" s="94"/>
      <c r="F113" s="94"/>
      <c r="G113" s="30"/>
      <c r="H113" s="31"/>
      <c r="I113" s="31"/>
      <c r="J113" s="58">
        <v>448</v>
      </c>
      <c r="K113" s="59">
        <f>K112*28</f>
        <v>287</v>
      </c>
      <c r="L113" s="59"/>
      <c r="M113" s="59"/>
      <c r="N113" s="59"/>
      <c r="O113" s="59"/>
      <c r="P113" s="59"/>
      <c r="Q113" s="59"/>
      <c r="R113" s="59">
        <f>J113-K113</f>
        <v>161</v>
      </c>
      <c r="S113" s="59">
        <f>SUM(S114:S116)</f>
        <v>161</v>
      </c>
      <c r="T113" s="31"/>
      <c r="U113" s="82"/>
      <c r="V113" s="80"/>
      <c r="X113" s="76"/>
    </row>
    <row r="114" ht="24" customHeight="1" spans="1:24">
      <c r="A114" s="93"/>
      <c r="B114" s="94"/>
      <c r="C114" s="94"/>
      <c r="D114" s="94"/>
      <c r="E114" s="94"/>
      <c r="F114" s="94"/>
      <c r="G114" s="49" t="s">
        <v>146</v>
      </c>
      <c r="H114" s="41" t="s">
        <v>68</v>
      </c>
      <c r="I114" s="33" t="s">
        <v>69</v>
      </c>
      <c r="J114" s="41" t="s">
        <v>40</v>
      </c>
      <c r="K114" s="60">
        <f>L114+O114</f>
        <v>2.5</v>
      </c>
      <c r="L114" s="60">
        <f>IF(I114="m",(M114+N114)*2.5*V114/28,(M114+N114)*2*V114/28)</f>
        <v>2.5</v>
      </c>
      <c r="M114" s="41"/>
      <c r="N114" s="41">
        <v>2</v>
      </c>
      <c r="O114" s="60">
        <f>IF(I114="m",(P114+Q114)*1.5*V114/28,(P114+Q114)*1*V114/28)</f>
        <v>0</v>
      </c>
      <c r="P114" s="41"/>
      <c r="Q114" s="33"/>
      <c r="R114" s="33" t="s">
        <v>141</v>
      </c>
      <c r="S114" s="33">
        <v>60</v>
      </c>
      <c r="T114" s="81"/>
      <c r="U114" s="82"/>
      <c r="V114" s="80">
        <v>14</v>
      </c>
      <c r="X114" s="1" t="s">
        <v>147</v>
      </c>
    </row>
    <row r="115" ht="24" customHeight="1" spans="1:24">
      <c r="A115" s="93"/>
      <c r="B115" s="94"/>
      <c r="C115" s="94"/>
      <c r="D115" s="94"/>
      <c r="E115" s="94"/>
      <c r="F115" s="94"/>
      <c r="G115" s="49" t="s">
        <v>148</v>
      </c>
      <c r="H115" s="41" t="s">
        <v>68</v>
      </c>
      <c r="I115" s="33" t="s">
        <v>69</v>
      </c>
      <c r="J115" s="41" t="s">
        <v>40</v>
      </c>
      <c r="K115" s="60">
        <f>L115+O115</f>
        <v>1.25</v>
      </c>
      <c r="L115" s="60">
        <f>IF(I115="m",(M115+N115)*2.5*V115/28,(M115+N115)*2*V115/28)</f>
        <v>1.25</v>
      </c>
      <c r="M115" s="41"/>
      <c r="N115" s="41">
        <v>1</v>
      </c>
      <c r="O115" s="60">
        <f>IF(I115="m",(P115+Q115)*1.5*V115/28,(P115+Q115)*1*V115/28)</f>
        <v>0</v>
      </c>
      <c r="P115" s="41"/>
      <c r="Q115" s="33"/>
      <c r="R115" s="33" t="s">
        <v>41</v>
      </c>
      <c r="S115" s="33">
        <v>101</v>
      </c>
      <c r="T115" s="81"/>
      <c r="U115" s="82"/>
      <c r="V115" s="80">
        <v>14</v>
      </c>
      <c r="X115" s="1" t="s">
        <v>149</v>
      </c>
    </row>
    <row r="116" ht="18" customHeight="1" spans="1:24">
      <c r="A116" s="93"/>
      <c r="B116" s="94"/>
      <c r="C116" s="94"/>
      <c r="D116" s="94"/>
      <c r="E116" s="94"/>
      <c r="F116" s="94"/>
      <c r="G116" s="49" t="s">
        <v>148</v>
      </c>
      <c r="H116" s="33" t="s">
        <v>68</v>
      </c>
      <c r="I116" s="33" t="s">
        <v>69</v>
      </c>
      <c r="J116" s="33" t="s">
        <v>81</v>
      </c>
      <c r="K116" s="60">
        <f>L116+O116</f>
        <v>1.5</v>
      </c>
      <c r="L116" s="60">
        <f>IF(I116="m",(M116+N116)*2.5*V116/28,(M116+N116)*2*V116/28)</f>
        <v>0</v>
      </c>
      <c r="M116" s="41"/>
      <c r="N116" s="41"/>
      <c r="O116" s="61">
        <f>IF(I116="m",(P116+Q116)*1.5*V116/28,(P116+Q116)*1*V116/28)</f>
        <v>1.5</v>
      </c>
      <c r="P116" s="41"/>
      <c r="Q116" s="33">
        <v>2</v>
      </c>
      <c r="R116" s="33"/>
      <c r="S116" s="33"/>
      <c r="T116" s="81"/>
      <c r="U116" s="82"/>
      <c r="V116" s="80">
        <v>14</v>
      </c>
      <c r="X116" s="76" t="s">
        <v>149</v>
      </c>
    </row>
    <row r="117" ht="19" customHeight="1" spans="1:44">
      <c r="A117" s="93"/>
      <c r="B117" s="94"/>
      <c r="C117" s="94"/>
      <c r="D117" s="94"/>
      <c r="E117" s="94"/>
      <c r="F117" s="94"/>
      <c r="G117" s="49" t="s">
        <v>150</v>
      </c>
      <c r="H117" s="41" t="s">
        <v>68</v>
      </c>
      <c r="I117" s="33" t="s">
        <v>69</v>
      </c>
      <c r="J117" s="41" t="s">
        <v>37</v>
      </c>
      <c r="K117" s="61">
        <f>L117+O117</f>
        <v>2.5</v>
      </c>
      <c r="L117" s="61">
        <f>IF(I117="m",(M117+N117)*2.5*V117/28,(M117+N117)*2*V117/28)</f>
        <v>2.5</v>
      </c>
      <c r="M117" s="41">
        <v>2</v>
      </c>
      <c r="N117" s="41"/>
      <c r="O117" s="61">
        <f>IF(I117="m",(P117+Q117)*1.5*V117/28,(P117+Q117)*1*V117/28)</f>
        <v>0</v>
      </c>
      <c r="P117" s="33"/>
      <c r="Q117" s="33"/>
      <c r="R117" s="33"/>
      <c r="S117" s="41"/>
      <c r="T117" s="81"/>
      <c r="U117" s="131"/>
      <c r="V117" s="80">
        <v>14</v>
      </c>
      <c r="X117" s="76" t="s">
        <v>151</v>
      </c>
      <c r="AO117" s="134"/>
      <c r="AP117" s="134"/>
      <c r="AQ117" s="134"/>
      <c r="AR117" s="134"/>
    </row>
    <row r="118" ht="18" customHeight="1" spans="1:44">
      <c r="A118" s="98"/>
      <c r="B118" s="99"/>
      <c r="C118" s="99"/>
      <c r="D118" s="99"/>
      <c r="E118" s="99"/>
      <c r="F118" s="99"/>
      <c r="G118" s="100" t="s">
        <v>152</v>
      </c>
      <c r="H118" s="47" t="s">
        <v>68</v>
      </c>
      <c r="I118" s="64" t="s">
        <v>69</v>
      </c>
      <c r="J118" s="47" t="s">
        <v>40</v>
      </c>
      <c r="K118" s="104">
        <f>L118+O118</f>
        <v>2.5</v>
      </c>
      <c r="L118" s="104">
        <f>IF(I118="m",(M118+N118)*2.5*V118/28,(M118+N118)*2*V118/28)</f>
        <v>2.5</v>
      </c>
      <c r="M118" s="47">
        <v>2</v>
      </c>
      <c r="N118" s="47"/>
      <c r="O118" s="104">
        <f>IF(I118="m",(P118+Q118)*1.5*V118/28,(P118+Q118)*1*V118/28)</f>
        <v>0</v>
      </c>
      <c r="P118" s="47"/>
      <c r="Q118" s="64"/>
      <c r="R118" s="64"/>
      <c r="S118" s="64"/>
      <c r="T118" s="83"/>
      <c r="U118" s="84"/>
      <c r="V118" s="85">
        <v>14</v>
      </c>
      <c r="W118" s="11"/>
      <c r="X118" s="1" t="s">
        <v>153</v>
      </c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ht="24" customHeight="1" spans="1:24">
      <c r="A119" s="101">
        <v>16</v>
      </c>
      <c r="B119" s="102" t="s">
        <v>85</v>
      </c>
      <c r="C119" s="102"/>
      <c r="D119" s="102" t="s">
        <v>85</v>
      </c>
      <c r="E119" s="102"/>
      <c r="F119" s="102" t="s">
        <v>139</v>
      </c>
      <c r="G119" s="26"/>
      <c r="H119" s="27"/>
      <c r="I119" s="27"/>
      <c r="J119" s="56">
        <v>16</v>
      </c>
      <c r="K119" s="57">
        <f t="shared" ref="K119:Q119" si="33">SUM(K121:K125)</f>
        <v>9.5</v>
      </c>
      <c r="L119" s="57">
        <f t="shared" si="33"/>
        <v>8.75</v>
      </c>
      <c r="M119" s="57">
        <f t="shared" si="33"/>
        <v>3</v>
      </c>
      <c r="N119" s="57">
        <f t="shared" si="33"/>
        <v>4</v>
      </c>
      <c r="O119" s="57">
        <f t="shared" si="33"/>
        <v>0.75</v>
      </c>
      <c r="P119" s="57">
        <f t="shared" si="33"/>
        <v>0</v>
      </c>
      <c r="Q119" s="57">
        <f t="shared" si="33"/>
        <v>1</v>
      </c>
      <c r="R119" s="57">
        <f>J119-K119</f>
        <v>6.5</v>
      </c>
      <c r="S119" s="57">
        <f>S120/28</f>
        <v>6.5</v>
      </c>
      <c r="T119" s="57"/>
      <c r="U119" s="86"/>
      <c r="V119" s="78"/>
      <c r="X119" s="76"/>
    </row>
    <row r="120" ht="24" customHeight="1" spans="1:24">
      <c r="A120" s="103"/>
      <c r="B120" s="94"/>
      <c r="C120" s="94"/>
      <c r="D120" s="94"/>
      <c r="E120" s="94"/>
      <c r="F120" s="94"/>
      <c r="G120" s="30"/>
      <c r="H120" s="31"/>
      <c r="I120" s="31"/>
      <c r="J120" s="58">
        <v>448</v>
      </c>
      <c r="K120" s="59">
        <f>K119*28</f>
        <v>266</v>
      </c>
      <c r="L120" s="59"/>
      <c r="M120" s="59"/>
      <c r="N120" s="59"/>
      <c r="O120" s="59"/>
      <c r="P120" s="59"/>
      <c r="Q120" s="59"/>
      <c r="R120" s="59">
        <f>J120-K120</f>
        <v>182</v>
      </c>
      <c r="S120" s="59">
        <f>SUM(S121:S122)</f>
        <v>182</v>
      </c>
      <c r="T120" s="31"/>
      <c r="U120" s="82"/>
      <c r="V120" s="80"/>
      <c r="X120" s="76"/>
    </row>
    <row r="121" ht="24" customHeight="1" spans="1:24">
      <c r="A121" s="103"/>
      <c r="B121" s="94"/>
      <c r="C121" s="94"/>
      <c r="D121" s="94"/>
      <c r="E121" s="94"/>
      <c r="F121" s="94"/>
      <c r="G121" s="38" t="s">
        <v>66</v>
      </c>
      <c r="H121" s="33" t="s">
        <v>68</v>
      </c>
      <c r="I121" s="33" t="s">
        <v>69</v>
      </c>
      <c r="J121" s="33" t="s">
        <v>37</v>
      </c>
      <c r="K121" s="60">
        <f>L121+O121</f>
        <v>2.5</v>
      </c>
      <c r="L121" s="60">
        <f>IF(I121="m",(M121+N121)*2.5*V121/28,(M121+N121)*2*V121/28)</f>
        <v>2.5</v>
      </c>
      <c r="M121" s="33"/>
      <c r="N121" s="33">
        <v>2</v>
      </c>
      <c r="O121" s="60">
        <f>IF(I121="m",(P121+Q121)*1.5*V121/28,(P121+Q121)*1*V121/28)</f>
        <v>0</v>
      </c>
      <c r="P121" s="33"/>
      <c r="Q121" s="33"/>
      <c r="R121" s="33" t="s">
        <v>141</v>
      </c>
      <c r="S121" s="33">
        <v>80</v>
      </c>
      <c r="T121" s="81"/>
      <c r="U121" s="82"/>
      <c r="V121" s="80">
        <v>14</v>
      </c>
      <c r="X121" s="76" t="s">
        <v>151</v>
      </c>
    </row>
    <row r="122" ht="24" customHeight="1" spans="1:24">
      <c r="A122" s="103"/>
      <c r="B122" s="94"/>
      <c r="C122" s="94"/>
      <c r="D122" s="94"/>
      <c r="E122" s="94"/>
      <c r="F122" s="94"/>
      <c r="G122" s="38" t="s">
        <v>154</v>
      </c>
      <c r="H122" s="33" t="s">
        <v>68</v>
      </c>
      <c r="I122" s="33" t="s">
        <v>69</v>
      </c>
      <c r="J122" s="33" t="s">
        <v>37</v>
      </c>
      <c r="K122" s="60">
        <f>L122+O122</f>
        <v>2.5</v>
      </c>
      <c r="L122" s="60">
        <f>IF(I122="m",(M122+N122)*2.5*V122/28,(M122+N122)*2*V122/28)</f>
        <v>2.5</v>
      </c>
      <c r="M122" s="33">
        <v>2</v>
      </c>
      <c r="N122" s="33"/>
      <c r="O122" s="60">
        <f>IF(I122="m",(P122+Q122)*1.5*V122/28,(P122+Q122)*1*V122/28)</f>
        <v>0</v>
      </c>
      <c r="P122" s="33"/>
      <c r="Q122" s="33"/>
      <c r="R122" s="33" t="s">
        <v>41</v>
      </c>
      <c r="S122" s="33">
        <v>102</v>
      </c>
      <c r="T122" s="81"/>
      <c r="U122" s="82"/>
      <c r="V122" s="80">
        <v>14</v>
      </c>
      <c r="X122" s="76" t="s">
        <v>151</v>
      </c>
    </row>
    <row r="123" ht="24" customHeight="1" spans="1:24">
      <c r="A123" s="103"/>
      <c r="B123" s="94"/>
      <c r="C123" s="94"/>
      <c r="D123" s="94"/>
      <c r="E123" s="94"/>
      <c r="F123" s="94"/>
      <c r="G123" s="49" t="s">
        <v>145</v>
      </c>
      <c r="H123" s="41" t="s">
        <v>68</v>
      </c>
      <c r="I123" s="33" t="s">
        <v>69</v>
      </c>
      <c r="J123" s="33" t="s">
        <v>40</v>
      </c>
      <c r="K123" s="60">
        <f>L123+O123</f>
        <v>1.25</v>
      </c>
      <c r="L123" s="60">
        <f>IF(I123="m",(M123+N123)*2.5*V123/28,(M123+N123)*2*V123/28)</f>
        <v>1.25</v>
      </c>
      <c r="M123" s="41">
        <v>1</v>
      </c>
      <c r="N123" s="41"/>
      <c r="O123" s="60">
        <f>IF(I123="m",(P123+Q123)*1.5*V123/28,(P123+Q123)*1*V123/28)</f>
        <v>0</v>
      </c>
      <c r="P123" s="33"/>
      <c r="Q123" s="33"/>
      <c r="R123" s="33"/>
      <c r="S123" s="41"/>
      <c r="T123" s="81"/>
      <c r="U123" s="131"/>
      <c r="V123" s="80">
        <v>14</v>
      </c>
      <c r="X123" s="132" t="s">
        <v>51</v>
      </c>
    </row>
    <row r="124" ht="24" customHeight="1" spans="1:24">
      <c r="A124" s="103"/>
      <c r="B124" s="94"/>
      <c r="C124" s="94"/>
      <c r="D124" s="94"/>
      <c r="E124" s="94"/>
      <c r="F124" s="94"/>
      <c r="G124" s="49" t="s">
        <v>155</v>
      </c>
      <c r="H124" s="33" t="s">
        <v>68</v>
      </c>
      <c r="I124" s="33" t="s">
        <v>69</v>
      </c>
      <c r="J124" s="33" t="s">
        <v>40</v>
      </c>
      <c r="K124" s="61">
        <f>L124+O124</f>
        <v>2.5</v>
      </c>
      <c r="L124" s="61">
        <f>IF(I124="m",(M124+N124)*2.5*V124/28,(M124+N124)*2*V124/28)</f>
        <v>2.5</v>
      </c>
      <c r="M124" s="33"/>
      <c r="N124" s="33">
        <v>2</v>
      </c>
      <c r="O124" s="61">
        <f>IF(I124="m",(P124+Q124)*1.5*V124/28,(P124+Q124)*1*V124/28)</f>
        <v>0</v>
      </c>
      <c r="P124" s="33"/>
      <c r="Q124" s="33"/>
      <c r="R124" s="33"/>
      <c r="S124" s="33"/>
      <c r="T124" s="81"/>
      <c r="U124" s="82"/>
      <c r="V124" s="80">
        <v>14</v>
      </c>
      <c r="X124" s="133" t="s">
        <v>51</v>
      </c>
    </row>
    <row r="125" ht="24" customHeight="1" spans="1:24">
      <c r="A125" s="103"/>
      <c r="B125" s="94"/>
      <c r="C125" s="94"/>
      <c r="D125" s="94"/>
      <c r="E125" s="94"/>
      <c r="F125" s="94"/>
      <c r="G125" s="32" t="s">
        <v>155</v>
      </c>
      <c r="H125" s="41" t="s">
        <v>68</v>
      </c>
      <c r="I125" s="33" t="s">
        <v>69</v>
      </c>
      <c r="J125" s="41" t="s">
        <v>81</v>
      </c>
      <c r="K125" s="60">
        <f t="shared" ref="K125" si="34">L125+O125</f>
        <v>0.75</v>
      </c>
      <c r="L125" s="60">
        <f t="shared" ref="L125" si="35">IF(I125="m",(M125+N125)*2.5*V125/28,(M125+N125)*2*V125/28)</f>
        <v>0</v>
      </c>
      <c r="M125" s="41"/>
      <c r="N125" s="41"/>
      <c r="O125" s="61">
        <f t="shared" ref="O125" si="36">IF(I125="m",(P125+Q125)*1.5*V125/28,(P125+Q125)*1*V125/28)</f>
        <v>0.75</v>
      </c>
      <c r="P125" s="41"/>
      <c r="Q125" s="33">
        <v>1</v>
      </c>
      <c r="R125" s="33"/>
      <c r="S125" s="33"/>
      <c r="T125" s="81"/>
      <c r="U125" s="82"/>
      <c r="V125" s="80">
        <v>14</v>
      </c>
      <c r="X125" s="133" t="s">
        <v>51</v>
      </c>
    </row>
    <row r="126" ht="24" customHeight="1" spans="1:24">
      <c r="A126" s="37">
        <v>17</v>
      </c>
      <c r="B126" s="36" t="s">
        <v>30</v>
      </c>
      <c r="C126" s="36" t="s">
        <v>156</v>
      </c>
      <c r="D126" s="36" t="s">
        <v>30</v>
      </c>
      <c r="E126" s="36" t="s">
        <v>65</v>
      </c>
      <c r="F126" s="36" t="s">
        <v>33</v>
      </c>
      <c r="G126" s="30"/>
      <c r="H126" s="31"/>
      <c r="I126" s="31"/>
      <c r="J126" s="58">
        <v>16</v>
      </c>
      <c r="K126" s="59">
        <f t="shared" ref="K126:Q126" si="37">SUM(K128:K133)</f>
        <v>12</v>
      </c>
      <c r="L126" s="59">
        <f t="shared" si="37"/>
        <v>8</v>
      </c>
      <c r="M126" s="59">
        <f t="shared" si="37"/>
        <v>4</v>
      </c>
      <c r="N126" s="59">
        <f t="shared" si="37"/>
        <v>4</v>
      </c>
      <c r="O126" s="59">
        <f t="shared" si="37"/>
        <v>4</v>
      </c>
      <c r="P126" s="59">
        <f t="shared" si="37"/>
        <v>6</v>
      </c>
      <c r="Q126" s="59">
        <f t="shared" si="37"/>
        <v>2</v>
      </c>
      <c r="R126" s="59">
        <f>J126-K126</f>
        <v>4</v>
      </c>
      <c r="S126" s="59">
        <f>S127/28</f>
        <v>4</v>
      </c>
      <c r="T126" s="59"/>
      <c r="U126" s="82"/>
      <c r="V126" s="80"/>
      <c r="X126" s="76"/>
    </row>
    <row r="127" ht="24" customHeight="1" spans="1:24">
      <c r="A127" s="28"/>
      <c r="B127" s="29"/>
      <c r="C127" s="29"/>
      <c r="D127" s="29"/>
      <c r="E127" s="29"/>
      <c r="F127" s="29"/>
      <c r="G127" s="30"/>
      <c r="H127" s="31"/>
      <c r="I127" s="31"/>
      <c r="J127" s="58">
        <v>448</v>
      </c>
      <c r="K127" s="59">
        <f>K126*28</f>
        <v>336</v>
      </c>
      <c r="L127" s="59"/>
      <c r="M127" s="59"/>
      <c r="N127" s="59"/>
      <c r="O127" s="59"/>
      <c r="P127" s="59"/>
      <c r="Q127" s="59"/>
      <c r="R127" s="59">
        <f>J127-K127</f>
        <v>112</v>
      </c>
      <c r="S127" s="59">
        <f>SUM(S128:S130)</f>
        <v>112</v>
      </c>
      <c r="T127" s="31"/>
      <c r="U127" s="82"/>
      <c r="V127" s="80"/>
      <c r="X127" s="76"/>
    </row>
    <row r="128" ht="24" customHeight="1" spans="1:24">
      <c r="A128" s="28"/>
      <c r="B128" s="29"/>
      <c r="C128" s="29"/>
      <c r="D128" s="29"/>
      <c r="E128" s="29"/>
      <c r="F128" s="29"/>
      <c r="G128" s="32" t="s">
        <v>157</v>
      </c>
      <c r="H128" s="33" t="s">
        <v>96</v>
      </c>
      <c r="I128" s="33" t="s">
        <v>36</v>
      </c>
      <c r="J128" s="33" t="s">
        <v>62</v>
      </c>
      <c r="K128" s="60">
        <f t="shared" ref="K128:K133" si="38">L128+O128</f>
        <v>4</v>
      </c>
      <c r="L128" s="60">
        <f t="shared" ref="L128:L133" si="39">IF(I128="m",(M128+N128)*2.5*V128/28,(M128+N128)*2*V128/28)</f>
        <v>4</v>
      </c>
      <c r="M128" s="33">
        <v>4</v>
      </c>
      <c r="N128" s="33"/>
      <c r="O128" s="60">
        <f t="shared" ref="O128:O133" si="40">IF(I128="m",(P128+Q128)*1.5*V128/28,(P128+Q128)*1*V128/28)</f>
        <v>0</v>
      </c>
      <c r="P128" s="33"/>
      <c r="Q128" s="33"/>
      <c r="R128" s="33" t="s">
        <v>38</v>
      </c>
      <c r="S128" s="33">
        <v>30</v>
      </c>
      <c r="T128" s="81"/>
      <c r="U128" s="79"/>
      <c r="V128" s="80">
        <v>14</v>
      </c>
      <c r="X128" s="76"/>
    </row>
    <row r="129" ht="24" customHeight="1" spans="1:24">
      <c r="A129" s="28"/>
      <c r="B129" s="29"/>
      <c r="C129" s="29"/>
      <c r="D129" s="29"/>
      <c r="E129" s="29"/>
      <c r="F129" s="29"/>
      <c r="G129" s="32" t="s">
        <v>158</v>
      </c>
      <c r="H129" s="33" t="s">
        <v>48</v>
      </c>
      <c r="I129" s="33" t="s">
        <v>36</v>
      </c>
      <c r="J129" s="33" t="s">
        <v>159</v>
      </c>
      <c r="K129" s="60">
        <f t="shared" si="38"/>
        <v>2</v>
      </c>
      <c r="L129" s="60">
        <f t="shared" si="39"/>
        <v>0</v>
      </c>
      <c r="M129" s="33"/>
      <c r="N129" s="33"/>
      <c r="O129" s="60">
        <f t="shared" si="40"/>
        <v>2</v>
      </c>
      <c r="P129" s="33">
        <v>4</v>
      </c>
      <c r="Q129" s="33"/>
      <c r="R129" s="33" t="s">
        <v>41</v>
      </c>
      <c r="S129" s="33">
        <v>62</v>
      </c>
      <c r="T129" s="81"/>
      <c r="U129" s="79"/>
      <c r="V129" s="80">
        <v>14</v>
      </c>
      <c r="X129" s="76"/>
    </row>
    <row r="130" ht="24" customHeight="1" spans="1:24">
      <c r="A130" s="28"/>
      <c r="B130" s="29"/>
      <c r="C130" s="29"/>
      <c r="D130" s="29"/>
      <c r="E130" s="29"/>
      <c r="F130" s="29"/>
      <c r="G130" s="32" t="s">
        <v>157</v>
      </c>
      <c r="H130" s="33" t="s">
        <v>35</v>
      </c>
      <c r="I130" s="33" t="s">
        <v>36</v>
      </c>
      <c r="J130" s="33" t="s">
        <v>63</v>
      </c>
      <c r="K130" s="60">
        <f t="shared" si="38"/>
        <v>1</v>
      </c>
      <c r="L130" s="60">
        <f t="shared" si="39"/>
        <v>0</v>
      </c>
      <c r="M130" s="33"/>
      <c r="N130" s="33"/>
      <c r="O130" s="60">
        <f t="shared" si="40"/>
        <v>1</v>
      </c>
      <c r="P130" s="33">
        <v>2</v>
      </c>
      <c r="Q130" s="33"/>
      <c r="R130" s="33" t="s">
        <v>44</v>
      </c>
      <c r="S130" s="33">
        <v>20</v>
      </c>
      <c r="T130" s="81"/>
      <c r="U130" s="79"/>
      <c r="V130" s="80">
        <v>14</v>
      </c>
      <c r="X130" s="76"/>
    </row>
    <row r="131" ht="24" customHeight="1" spans="1:24">
      <c r="A131" s="28"/>
      <c r="B131" s="29"/>
      <c r="C131" s="29"/>
      <c r="D131" s="29"/>
      <c r="E131" s="29"/>
      <c r="F131" s="29"/>
      <c r="G131" s="32" t="s">
        <v>160</v>
      </c>
      <c r="H131" s="33" t="s">
        <v>35</v>
      </c>
      <c r="I131" s="33" t="s">
        <v>36</v>
      </c>
      <c r="J131" s="33" t="s">
        <v>62</v>
      </c>
      <c r="K131" s="61">
        <f t="shared" si="38"/>
        <v>2</v>
      </c>
      <c r="L131" s="60">
        <f t="shared" si="39"/>
        <v>2</v>
      </c>
      <c r="M131" s="33"/>
      <c r="N131" s="33">
        <v>2</v>
      </c>
      <c r="O131" s="60">
        <f t="shared" si="40"/>
        <v>0</v>
      </c>
      <c r="P131" s="33"/>
      <c r="Q131" s="33"/>
      <c r="R131" s="33"/>
      <c r="S131" s="33"/>
      <c r="T131" s="81"/>
      <c r="U131" s="79"/>
      <c r="V131" s="80">
        <v>14</v>
      </c>
      <c r="X131" s="76"/>
    </row>
    <row r="132" ht="24" customHeight="1" spans="1:24">
      <c r="A132" s="28"/>
      <c r="B132" s="29"/>
      <c r="C132" s="29"/>
      <c r="D132" s="29"/>
      <c r="E132" s="29"/>
      <c r="F132" s="29"/>
      <c r="G132" s="32" t="s">
        <v>161</v>
      </c>
      <c r="H132" s="33" t="s">
        <v>35</v>
      </c>
      <c r="I132" s="33" t="s">
        <v>36</v>
      </c>
      <c r="J132" s="33" t="s">
        <v>60</v>
      </c>
      <c r="K132" s="60">
        <f t="shared" si="38"/>
        <v>2</v>
      </c>
      <c r="L132" s="60">
        <f t="shared" si="39"/>
        <v>2</v>
      </c>
      <c r="M132" s="33"/>
      <c r="N132" s="33">
        <v>2</v>
      </c>
      <c r="O132" s="60">
        <f t="shared" si="40"/>
        <v>0</v>
      </c>
      <c r="P132" s="33"/>
      <c r="Q132" s="33"/>
      <c r="R132" s="33"/>
      <c r="S132" s="33"/>
      <c r="T132" s="81"/>
      <c r="U132" s="79"/>
      <c r="V132" s="80">
        <v>14</v>
      </c>
      <c r="X132" s="76"/>
    </row>
    <row r="133" ht="24" customHeight="1" spans="1:24">
      <c r="A133" s="39"/>
      <c r="B133" s="40"/>
      <c r="C133" s="40"/>
      <c r="D133" s="40"/>
      <c r="E133" s="40"/>
      <c r="F133" s="40"/>
      <c r="G133" s="32" t="s">
        <v>161</v>
      </c>
      <c r="H133" s="33" t="s">
        <v>35</v>
      </c>
      <c r="I133" s="33" t="s">
        <v>36</v>
      </c>
      <c r="J133" s="33" t="s">
        <v>112</v>
      </c>
      <c r="K133" s="60">
        <f t="shared" si="38"/>
        <v>1</v>
      </c>
      <c r="L133" s="60">
        <f t="shared" si="39"/>
        <v>0</v>
      </c>
      <c r="M133" s="33"/>
      <c r="N133" s="33"/>
      <c r="O133" s="60">
        <f t="shared" si="40"/>
        <v>1</v>
      </c>
      <c r="P133" s="33"/>
      <c r="Q133" s="33">
        <v>2</v>
      </c>
      <c r="R133" s="33"/>
      <c r="S133" s="33"/>
      <c r="T133" s="81"/>
      <c r="U133" s="79"/>
      <c r="V133" s="80">
        <v>14</v>
      </c>
      <c r="X133" s="76"/>
    </row>
    <row r="134" ht="24" customHeight="1" spans="1:24">
      <c r="A134" s="37">
        <v>18</v>
      </c>
      <c r="B134" s="36" t="s">
        <v>30</v>
      </c>
      <c r="C134" s="36" t="s">
        <v>162</v>
      </c>
      <c r="D134" s="36" t="s">
        <v>30</v>
      </c>
      <c r="E134" s="36" t="s">
        <v>163</v>
      </c>
      <c r="F134" s="36" t="s">
        <v>33</v>
      </c>
      <c r="G134" s="30"/>
      <c r="H134" s="31"/>
      <c r="I134" s="31"/>
      <c r="J134" s="58">
        <v>16</v>
      </c>
      <c r="K134" s="59">
        <f t="shared" ref="K134:Q134" si="41">SUM(K136:K143)</f>
        <v>12</v>
      </c>
      <c r="L134" s="59">
        <f t="shared" si="41"/>
        <v>6</v>
      </c>
      <c r="M134" s="59">
        <f t="shared" si="41"/>
        <v>6</v>
      </c>
      <c r="N134" s="59">
        <f t="shared" si="41"/>
        <v>0</v>
      </c>
      <c r="O134" s="59">
        <f t="shared" si="41"/>
        <v>6</v>
      </c>
      <c r="P134" s="59">
        <f t="shared" si="41"/>
        <v>11</v>
      </c>
      <c r="Q134" s="59">
        <f t="shared" si="41"/>
        <v>1</v>
      </c>
      <c r="R134" s="59">
        <f>J134-K134</f>
        <v>4</v>
      </c>
      <c r="S134" s="59">
        <f>S135/28</f>
        <v>4</v>
      </c>
      <c r="T134" s="59"/>
      <c r="U134" s="82"/>
      <c r="V134" s="80"/>
      <c r="X134" s="76"/>
    </row>
    <row r="135" ht="24" customHeight="1" spans="1:24">
      <c r="A135" s="28"/>
      <c r="B135" s="29"/>
      <c r="C135" s="29"/>
      <c r="D135" s="29"/>
      <c r="E135" s="29"/>
      <c r="F135" s="29"/>
      <c r="G135" s="30"/>
      <c r="H135" s="31"/>
      <c r="I135" s="31"/>
      <c r="J135" s="58">
        <v>448</v>
      </c>
      <c r="K135" s="59">
        <f>K134*28</f>
        <v>336</v>
      </c>
      <c r="L135" s="59"/>
      <c r="M135" s="59"/>
      <c r="N135" s="59"/>
      <c r="O135" s="59"/>
      <c r="P135" s="59"/>
      <c r="Q135" s="59"/>
      <c r="R135" s="59">
        <f>J135-K135</f>
        <v>112</v>
      </c>
      <c r="S135" s="59">
        <f>SUM(S136:S138)</f>
        <v>112</v>
      </c>
      <c r="T135" s="31"/>
      <c r="U135" s="82"/>
      <c r="V135" s="80"/>
      <c r="X135" s="76"/>
    </row>
    <row r="136" ht="24" customHeight="1" spans="1:24">
      <c r="A136" s="28"/>
      <c r="B136" s="29"/>
      <c r="C136" s="29"/>
      <c r="D136" s="29"/>
      <c r="E136" s="29"/>
      <c r="F136" s="29"/>
      <c r="G136" s="32" t="s">
        <v>164</v>
      </c>
      <c r="H136" s="33" t="s">
        <v>96</v>
      </c>
      <c r="I136" s="33" t="s">
        <v>36</v>
      </c>
      <c r="J136" s="33" t="s">
        <v>40</v>
      </c>
      <c r="K136" s="60">
        <f t="shared" ref="K136:K143" si="42">L136+O136</f>
        <v>2</v>
      </c>
      <c r="L136" s="60">
        <f t="shared" ref="L136:L143" si="43">IF(I136="m",(M136+N136)*2.5*V136/28,(M136+N136)*2*V136/28)</f>
        <v>2</v>
      </c>
      <c r="M136" s="33">
        <v>2</v>
      </c>
      <c r="N136" s="33"/>
      <c r="O136" s="61">
        <f t="shared" ref="O136:O143" si="44">IF(I136="m",(P136+Q136)*1.5*V136/28,(P136+Q136)*1*V136/28)</f>
        <v>0</v>
      </c>
      <c r="P136" s="33"/>
      <c r="Q136" s="33"/>
      <c r="R136" s="33" t="s">
        <v>38</v>
      </c>
      <c r="S136" s="33">
        <v>30</v>
      </c>
      <c r="T136" s="138"/>
      <c r="U136" s="82"/>
      <c r="V136" s="80">
        <v>14</v>
      </c>
      <c r="X136" s="1" t="s">
        <v>162</v>
      </c>
    </row>
    <row r="137" ht="24" customHeight="1" spans="1:24">
      <c r="A137" s="28"/>
      <c r="B137" s="29"/>
      <c r="C137" s="29"/>
      <c r="D137" s="29"/>
      <c r="E137" s="29"/>
      <c r="F137" s="29"/>
      <c r="G137" s="32" t="s">
        <v>164</v>
      </c>
      <c r="H137" s="33" t="s">
        <v>48</v>
      </c>
      <c r="I137" s="33" t="s">
        <v>36</v>
      </c>
      <c r="J137" s="33" t="s">
        <v>43</v>
      </c>
      <c r="K137" s="60">
        <f t="shared" si="42"/>
        <v>2</v>
      </c>
      <c r="L137" s="60">
        <f t="shared" si="43"/>
        <v>0</v>
      </c>
      <c r="M137" s="33"/>
      <c r="N137" s="33"/>
      <c r="O137" s="60">
        <f t="shared" si="44"/>
        <v>2</v>
      </c>
      <c r="P137" s="33">
        <v>4</v>
      </c>
      <c r="Q137" s="33"/>
      <c r="R137" s="33" t="s">
        <v>41</v>
      </c>
      <c r="S137" s="33">
        <v>62</v>
      </c>
      <c r="T137" s="81"/>
      <c r="U137" s="82"/>
      <c r="V137" s="80">
        <v>14</v>
      </c>
      <c r="X137" s="1" t="s">
        <v>162</v>
      </c>
    </row>
    <row r="138" ht="24" customHeight="1" spans="1:24">
      <c r="A138" s="28"/>
      <c r="B138" s="29"/>
      <c r="C138" s="29"/>
      <c r="D138" s="29"/>
      <c r="E138" s="29"/>
      <c r="F138" s="29"/>
      <c r="G138" s="32" t="s">
        <v>165</v>
      </c>
      <c r="H138" s="34" t="s">
        <v>49</v>
      </c>
      <c r="I138" s="33" t="s">
        <v>36</v>
      </c>
      <c r="J138" s="33" t="s">
        <v>43</v>
      </c>
      <c r="K138" s="60">
        <f t="shared" si="42"/>
        <v>2</v>
      </c>
      <c r="L138" s="60">
        <f t="shared" si="43"/>
        <v>0</v>
      </c>
      <c r="M138" s="33"/>
      <c r="N138" s="33"/>
      <c r="O138" s="60">
        <f t="shared" si="44"/>
        <v>2</v>
      </c>
      <c r="P138" s="33">
        <v>4</v>
      </c>
      <c r="Q138" s="33"/>
      <c r="R138" s="33" t="s">
        <v>44</v>
      </c>
      <c r="S138" s="33">
        <v>20</v>
      </c>
      <c r="T138" s="81"/>
      <c r="U138" s="82"/>
      <c r="V138" s="80">
        <v>14</v>
      </c>
      <c r="X138" s="1" t="s">
        <v>162</v>
      </c>
    </row>
    <row r="139" ht="24" customHeight="1" spans="1:24">
      <c r="A139" s="28"/>
      <c r="B139" s="29"/>
      <c r="C139" s="29"/>
      <c r="D139" s="29"/>
      <c r="E139" s="29"/>
      <c r="F139" s="29"/>
      <c r="G139" s="32" t="s">
        <v>166</v>
      </c>
      <c r="H139" s="33" t="s">
        <v>96</v>
      </c>
      <c r="I139" s="33" t="s">
        <v>36</v>
      </c>
      <c r="J139" s="33" t="s">
        <v>40</v>
      </c>
      <c r="K139" s="60">
        <f t="shared" si="42"/>
        <v>2</v>
      </c>
      <c r="L139" s="60">
        <f t="shared" si="43"/>
        <v>2</v>
      </c>
      <c r="M139" s="33">
        <v>2</v>
      </c>
      <c r="N139" s="33"/>
      <c r="O139" s="60">
        <f t="shared" si="44"/>
        <v>0</v>
      </c>
      <c r="P139" s="33"/>
      <c r="Q139" s="33"/>
      <c r="R139" s="33"/>
      <c r="S139" s="33"/>
      <c r="T139" s="81"/>
      <c r="U139" s="82"/>
      <c r="V139" s="80">
        <v>14</v>
      </c>
      <c r="X139" s="1" t="s">
        <v>162</v>
      </c>
    </row>
    <row r="140" ht="24" customHeight="1" spans="1:24">
      <c r="A140" s="28"/>
      <c r="B140" s="29"/>
      <c r="C140" s="29"/>
      <c r="D140" s="29"/>
      <c r="E140" s="29"/>
      <c r="F140" s="29"/>
      <c r="G140" s="32" t="s">
        <v>166</v>
      </c>
      <c r="H140" s="34" t="s">
        <v>49</v>
      </c>
      <c r="I140" s="33" t="s">
        <v>36</v>
      </c>
      <c r="J140" s="33" t="s">
        <v>43</v>
      </c>
      <c r="K140" s="61">
        <f t="shared" si="42"/>
        <v>1</v>
      </c>
      <c r="L140" s="60">
        <f t="shared" si="43"/>
        <v>0</v>
      </c>
      <c r="M140" s="33"/>
      <c r="N140" s="33"/>
      <c r="O140" s="61">
        <f t="shared" si="44"/>
        <v>1</v>
      </c>
      <c r="P140" s="33">
        <v>2</v>
      </c>
      <c r="Q140" s="33"/>
      <c r="R140" s="33"/>
      <c r="S140" s="33"/>
      <c r="T140" s="81"/>
      <c r="U140" s="82"/>
      <c r="V140" s="80">
        <v>14</v>
      </c>
      <c r="X140" s="1" t="s">
        <v>162</v>
      </c>
    </row>
    <row r="141" ht="24" customHeight="1" spans="1:24">
      <c r="A141" s="28"/>
      <c r="B141" s="29"/>
      <c r="C141" s="29"/>
      <c r="D141" s="29"/>
      <c r="E141" s="29"/>
      <c r="F141" s="29"/>
      <c r="G141" s="32" t="s">
        <v>167</v>
      </c>
      <c r="H141" s="33" t="s">
        <v>96</v>
      </c>
      <c r="I141" s="33" t="s">
        <v>36</v>
      </c>
      <c r="J141" s="33" t="s">
        <v>37</v>
      </c>
      <c r="K141" s="61">
        <f t="shared" si="42"/>
        <v>2</v>
      </c>
      <c r="L141" s="60">
        <f t="shared" si="43"/>
        <v>2</v>
      </c>
      <c r="M141" s="33">
        <v>2</v>
      </c>
      <c r="N141" s="33"/>
      <c r="O141" s="61">
        <f t="shared" si="44"/>
        <v>0</v>
      </c>
      <c r="P141" s="33"/>
      <c r="Q141" s="33"/>
      <c r="R141" s="33"/>
      <c r="S141" s="33"/>
      <c r="T141" s="81"/>
      <c r="U141" s="82"/>
      <c r="V141" s="80">
        <v>14</v>
      </c>
      <c r="X141" s="1" t="s">
        <v>162</v>
      </c>
    </row>
    <row r="142" ht="24" customHeight="1" spans="1:24">
      <c r="A142" s="28"/>
      <c r="B142" s="29"/>
      <c r="C142" s="29"/>
      <c r="D142" s="29"/>
      <c r="E142" s="29"/>
      <c r="F142" s="29"/>
      <c r="G142" s="32" t="s">
        <v>167</v>
      </c>
      <c r="H142" s="33" t="s">
        <v>35</v>
      </c>
      <c r="I142" s="33" t="s">
        <v>36</v>
      </c>
      <c r="J142" s="33" t="s">
        <v>99</v>
      </c>
      <c r="K142" s="60">
        <f t="shared" si="42"/>
        <v>0.5</v>
      </c>
      <c r="L142" s="60">
        <f>IF(I142="m",(M142+N142)*2.5*V143/28,(M142+N142)*2*V143/28)</f>
        <v>0</v>
      </c>
      <c r="M142" s="33"/>
      <c r="N142" s="33"/>
      <c r="O142" s="61">
        <f>IF(I142="m",(P142+Q142)*1.5*V143/28,(P142+Q142)*1*V143/28)</f>
        <v>0.5</v>
      </c>
      <c r="P142" s="33">
        <v>1</v>
      </c>
      <c r="Q142" s="33"/>
      <c r="R142" s="33"/>
      <c r="S142" s="33"/>
      <c r="T142" s="81"/>
      <c r="U142" s="82"/>
      <c r="V142" s="80"/>
      <c r="X142" s="1" t="s">
        <v>162</v>
      </c>
    </row>
    <row r="143" ht="24" customHeight="1" spans="1:24">
      <c r="A143" s="39"/>
      <c r="B143" s="40"/>
      <c r="C143" s="40"/>
      <c r="D143" s="40"/>
      <c r="E143" s="40"/>
      <c r="F143" s="40"/>
      <c r="G143" s="32" t="s">
        <v>168</v>
      </c>
      <c r="H143" s="33" t="s">
        <v>48</v>
      </c>
      <c r="I143" s="33" t="s">
        <v>36</v>
      </c>
      <c r="J143" s="33" t="s">
        <v>169</v>
      </c>
      <c r="K143" s="60">
        <f t="shared" si="42"/>
        <v>0.5</v>
      </c>
      <c r="L143" s="60">
        <f t="shared" si="43"/>
        <v>0</v>
      </c>
      <c r="M143" s="87"/>
      <c r="N143" s="33"/>
      <c r="O143" s="61">
        <f t="shared" si="44"/>
        <v>0.5</v>
      </c>
      <c r="P143" s="33"/>
      <c r="Q143" s="33">
        <v>1</v>
      </c>
      <c r="R143" s="33"/>
      <c r="S143" s="33"/>
      <c r="T143" s="81"/>
      <c r="U143" s="131"/>
      <c r="V143" s="80">
        <v>14</v>
      </c>
      <c r="X143" s="1" t="s">
        <v>162</v>
      </c>
    </row>
    <row r="144" ht="24" customHeight="1" spans="1:24">
      <c r="A144" s="37">
        <v>19</v>
      </c>
      <c r="B144" s="36" t="s">
        <v>30</v>
      </c>
      <c r="C144" s="36" t="s">
        <v>170</v>
      </c>
      <c r="D144" s="36" t="s">
        <v>30</v>
      </c>
      <c r="E144" s="36" t="s">
        <v>65</v>
      </c>
      <c r="F144" s="36" t="s">
        <v>33</v>
      </c>
      <c r="G144" s="30"/>
      <c r="H144" s="31"/>
      <c r="I144" s="31"/>
      <c r="J144" s="58">
        <v>16</v>
      </c>
      <c r="K144" s="59">
        <f>SUM(K146:K152)</f>
        <v>12</v>
      </c>
      <c r="L144" s="59">
        <f t="shared" ref="L144:Q144" si="45">SUM(L146:L151)</f>
        <v>6</v>
      </c>
      <c r="M144" s="59">
        <f t="shared" si="45"/>
        <v>2</v>
      </c>
      <c r="N144" s="59">
        <f t="shared" si="45"/>
        <v>4</v>
      </c>
      <c r="O144" s="59">
        <f t="shared" si="45"/>
        <v>4</v>
      </c>
      <c r="P144" s="59">
        <f t="shared" si="45"/>
        <v>2</v>
      </c>
      <c r="Q144" s="59">
        <f t="shared" si="45"/>
        <v>6</v>
      </c>
      <c r="R144" s="59">
        <f>J144-K144</f>
        <v>4</v>
      </c>
      <c r="S144" s="59">
        <f>S145/28</f>
        <v>4</v>
      </c>
      <c r="T144" s="59"/>
      <c r="U144" s="82"/>
      <c r="V144" s="80"/>
      <c r="X144" s="76"/>
    </row>
    <row r="145" ht="24" customHeight="1" spans="1:24">
      <c r="A145" s="28"/>
      <c r="B145" s="29"/>
      <c r="C145" s="29"/>
      <c r="D145" s="29"/>
      <c r="E145" s="29"/>
      <c r="F145" s="29"/>
      <c r="G145" s="30"/>
      <c r="H145" s="31"/>
      <c r="I145" s="31"/>
      <c r="J145" s="58">
        <v>448</v>
      </c>
      <c r="K145" s="59">
        <f>K144*28</f>
        <v>336</v>
      </c>
      <c r="L145" s="59"/>
      <c r="M145" s="59"/>
      <c r="N145" s="59"/>
      <c r="O145" s="59"/>
      <c r="P145" s="59"/>
      <c r="Q145" s="59"/>
      <c r="R145" s="59">
        <f>J145-K145</f>
        <v>112</v>
      </c>
      <c r="S145" s="59">
        <f>SUM(S146:S149)</f>
        <v>112</v>
      </c>
      <c r="T145" s="31"/>
      <c r="U145" s="82"/>
      <c r="V145" s="80"/>
      <c r="X145" s="76"/>
    </row>
    <row r="146" ht="24" customHeight="1" spans="1:24">
      <c r="A146" s="28"/>
      <c r="B146" s="29"/>
      <c r="C146" s="29"/>
      <c r="D146" s="29"/>
      <c r="E146" s="29"/>
      <c r="F146" s="29"/>
      <c r="G146" s="32" t="s">
        <v>171</v>
      </c>
      <c r="H146" s="33" t="s">
        <v>35</v>
      </c>
      <c r="I146" s="33" t="s">
        <v>36</v>
      </c>
      <c r="J146" s="33" t="s">
        <v>60</v>
      </c>
      <c r="K146" s="60">
        <f t="shared" ref="K146:K152" si="46">L146+O146</f>
        <v>2</v>
      </c>
      <c r="L146" s="60">
        <f t="shared" ref="L146:L152" si="47">IF(I146="m",(M146+N146)*2.5*V146/28,(M146+N146)*2*V146/28)</f>
        <v>2</v>
      </c>
      <c r="M146" s="33">
        <v>2</v>
      </c>
      <c r="N146" s="33"/>
      <c r="O146" s="60">
        <f t="shared" ref="O146:O152" si="48">IF(I146="m",(P146+Q146)*1.5*V146/28,(P146+Q146)*1*V146/28)</f>
        <v>0</v>
      </c>
      <c r="P146" s="33"/>
      <c r="Q146" s="33"/>
      <c r="R146" s="33" t="s">
        <v>38</v>
      </c>
      <c r="S146" s="33">
        <v>30</v>
      </c>
      <c r="T146" s="81"/>
      <c r="U146" s="82"/>
      <c r="V146" s="80">
        <v>14</v>
      </c>
      <c r="X146" s="1"/>
    </row>
    <row r="147" ht="24" customHeight="1" spans="1:24">
      <c r="A147" s="28"/>
      <c r="B147" s="29"/>
      <c r="C147" s="29"/>
      <c r="D147" s="29"/>
      <c r="E147" s="29"/>
      <c r="F147" s="29"/>
      <c r="G147" s="32" t="s">
        <v>172</v>
      </c>
      <c r="H147" s="33" t="s">
        <v>35</v>
      </c>
      <c r="I147" s="33" t="s">
        <v>36</v>
      </c>
      <c r="J147" s="41" t="s">
        <v>112</v>
      </c>
      <c r="K147" s="60">
        <f t="shared" si="46"/>
        <v>1</v>
      </c>
      <c r="L147" s="60">
        <f t="shared" si="47"/>
        <v>0</v>
      </c>
      <c r="M147" s="33"/>
      <c r="N147" s="33"/>
      <c r="O147" s="60">
        <f t="shared" si="48"/>
        <v>1</v>
      </c>
      <c r="P147" s="33">
        <v>2</v>
      </c>
      <c r="Q147" s="33"/>
      <c r="R147" s="33" t="s">
        <v>41</v>
      </c>
      <c r="S147" s="33">
        <v>62</v>
      </c>
      <c r="T147" s="81"/>
      <c r="U147" s="82"/>
      <c r="V147" s="80">
        <v>14</v>
      </c>
      <c r="X147" s="1"/>
    </row>
    <row r="148" ht="24" customHeight="1" spans="1:24">
      <c r="A148" s="28"/>
      <c r="B148" s="29"/>
      <c r="C148" s="29"/>
      <c r="D148" s="29"/>
      <c r="E148" s="29"/>
      <c r="F148" s="29"/>
      <c r="G148" s="32" t="s">
        <v>173</v>
      </c>
      <c r="H148" s="33" t="s">
        <v>35</v>
      </c>
      <c r="I148" s="33" t="s">
        <v>36</v>
      </c>
      <c r="J148" s="33" t="s">
        <v>60</v>
      </c>
      <c r="K148" s="60">
        <f t="shared" si="46"/>
        <v>2</v>
      </c>
      <c r="L148" s="60">
        <f t="shared" si="47"/>
        <v>2</v>
      </c>
      <c r="M148" s="33"/>
      <c r="N148" s="33">
        <v>2</v>
      </c>
      <c r="O148" s="60">
        <f t="shared" si="48"/>
        <v>0</v>
      </c>
      <c r="P148" s="33"/>
      <c r="Q148" s="33"/>
      <c r="R148" s="33" t="s">
        <v>44</v>
      </c>
      <c r="S148" s="33">
        <v>20</v>
      </c>
      <c r="T148" s="81"/>
      <c r="U148" s="82"/>
      <c r="V148" s="80">
        <v>14</v>
      </c>
      <c r="X148" s="1"/>
    </row>
    <row r="149" ht="24" customHeight="1" spans="1:24">
      <c r="A149" s="28"/>
      <c r="B149" s="29"/>
      <c r="C149" s="29"/>
      <c r="D149" s="29"/>
      <c r="E149" s="29"/>
      <c r="F149" s="29"/>
      <c r="G149" s="32" t="s">
        <v>173</v>
      </c>
      <c r="H149" s="33" t="s">
        <v>35</v>
      </c>
      <c r="I149" s="33" t="s">
        <v>36</v>
      </c>
      <c r="J149" s="33" t="s">
        <v>112</v>
      </c>
      <c r="K149" s="60">
        <f t="shared" si="46"/>
        <v>1</v>
      </c>
      <c r="L149" s="60">
        <f t="shared" si="47"/>
        <v>0</v>
      </c>
      <c r="M149" s="33"/>
      <c r="N149" s="33"/>
      <c r="O149" s="60">
        <f t="shared" si="48"/>
        <v>1</v>
      </c>
      <c r="P149" s="33"/>
      <c r="Q149" s="33">
        <v>2</v>
      </c>
      <c r="R149" s="33"/>
      <c r="S149" s="33"/>
      <c r="T149" s="81"/>
      <c r="U149" s="82"/>
      <c r="V149" s="80">
        <v>14</v>
      </c>
      <c r="X149" s="1"/>
    </row>
    <row r="150" ht="24" customHeight="1" spans="1:24">
      <c r="A150" s="28"/>
      <c r="B150" s="29"/>
      <c r="C150" s="29"/>
      <c r="D150" s="29"/>
      <c r="E150" s="29"/>
      <c r="F150" s="29"/>
      <c r="G150" s="32" t="s">
        <v>174</v>
      </c>
      <c r="H150" s="33" t="s">
        <v>48</v>
      </c>
      <c r="I150" s="33" t="s">
        <v>36</v>
      </c>
      <c r="J150" s="33" t="s">
        <v>62</v>
      </c>
      <c r="K150" s="61">
        <f t="shared" si="46"/>
        <v>2</v>
      </c>
      <c r="L150" s="60">
        <f t="shared" si="47"/>
        <v>2</v>
      </c>
      <c r="M150" s="33"/>
      <c r="N150" s="33">
        <v>2</v>
      </c>
      <c r="O150" s="61">
        <f t="shared" si="48"/>
        <v>0</v>
      </c>
      <c r="P150" s="33"/>
      <c r="Q150" s="33"/>
      <c r="R150" s="33"/>
      <c r="S150" s="33"/>
      <c r="T150" s="81"/>
      <c r="U150" s="82"/>
      <c r="V150" s="80">
        <v>14</v>
      </c>
      <c r="X150" s="1"/>
    </row>
    <row r="151" ht="24" customHeight="1" spans="1:24">
      <c r="A151" s="28"/>
      <c r="B151" s="29"/>
      <c r="C151" s="29"/>
      <c r="D151" s="29"/>
      <c r="E151" s="29"/>
      <c r="F151" s="29"/>
      <c r="G151" s="32" t="s">
        <v>175</v>
      </c>
      <c r="H151" s="33" t="s">
        <v>48</v>
      </c>
      <c r="I151" s="33" t="s">
        <v>36</v>
      </c>
      <c r="J151" s="33" t="s">
        <v>176</v>
      </c>
      <c r="K151" s="61">
        <f t="shared" si="46"/>
        <v>2</v>
      </c>
      <c r="L151" s="60">
        <f t="shared" si="47"/>
        <v>0</v>
      </c>
      <c r="M151" s="33"/>
      <c r="N151" s="33"/>
      <c r="O151" s="61">
        <f t="shared" si="48"/>
        <v>2</v>
      </c>
      <c r="P151" s="33"/>
      <c r="Q151" s="33">
        <v>4</v>
      </c>
      <c r="R151" s="33"/>
      <c r="S151" s="33"/>
      <c r="T151" s="81"/>
      <c r="U151" s="82"/>
      <c r="V151" s="80">
        <v>14</v>
      </c>
      <c r="X151" s="1"/>
    </row>
    <row r="152" ht="24" customHeight="1" spans="1:24">
      <c r="A152" s="44"/>
      <c r="B152" s="45"/>
      <c r="C152" s="45"/>
      <c r="D152" s="45"/>
      <c r="E152" s="45"/>
      <c r="F152" s="45"/>
      <c r="G152" s="89" t="s">
        <v>177</v>
      </c>
      <c r="H152" s="64" t="s">
        <v>114</v>
      </c>
      <c r="I152" s="64" t="s">
        <v>36</v>
      </c>
      <c r="J152" s="64" t="s">
        <v>62</v>
      </c>
      <c r="K152" s="104">
        <f t="shared" si="46"/>
        <v>2</v>
      </c>
      <c r="L152" s="104">
        <f t="shared" si="47"/>
        <v>2</v>
      </c>
      <c r="M152" s="64"/>
      <c r="N152" s="64">
        <v>2</v>
      </c>
      <c r="O152" s="104">
        <f t="shared" si="48"/>
        <v>0</v>
      </c>
      <c r="P152" s="64"/>
      <c r="Q152" s="64"/>
      <c r="R152" s="64"/>
      <c r="S152" s="64"/>
      <c r="T152" s="83"/>
      <c r="U152" s="84"/>
      <c r="V152" s="85">
        <v>14</v>
      </c>
      <c r="X152" s="1" t="s">
        <v>170</v>
      </c>
    </row>
    <row r="153" ht="24" customHeight="1" spans="1:24">
      <c r="A153" s="48">
        <v>20</v>
      </c>
      <c r="B153" s="25" t="s">
        <v>30</v>
      </c>
      <c r="C153" s="25" t="s">
        <v>178</v>
      </c>
      <c r="D153" s="25" t="s">
        <v>30</v>
      </c>
      <c r="E153" s="25" t="s">
        <v>65</v>
      </c>
      <c r="F153" s="25" t="s">
        <v>33</v>
      </c>
      <c r="G153" s="26"/>
      <c r="H153" s="27"/>
      <c r="I153" s="27"/>
      <c r="J153" s="56">
        <v>16</v>
      </c>
      <c r="K153" s="57">
        <f t="shared" ref="K153:Q153" si="49">SUM(K155:K163)</f>
        <v>12</v>
      </c>
      <c r="L153" s="57">
        <f t="shared" si="49"/>
        <v>7</v>
      </c>
      <c r="M153" s="57">
        <f t="shared" si="49"/>
        <v>4</v>
      </c>
      <c r="N153" s="57">
        <f t="shared" si="49"/>
        <v>3</v>
      </c>
      <c r="O153" s="57">
        <f t="shared" si="49"/>
        <v>5</v>
      </c>
      <c r="P153" s="57">
        <f t="shared" si="49"/>
        <v>5</v>
      </c>
      <c r="Q153" s="57">
        <f t="shared" si="49"/>
        <v>5</v>
      </c>
      <c r="R153" s="57">
        <f>J153-K153</f>
        <v>4</v>
      </c>
      <c r="S153" s="57">
        <f>S154/28</f>
        <v>4</v>
      </c>
      <c r="T153" s="57"/>
      <c r="U153" s="86"/>
      <c r="V153" s="78"/>
      <c r="X153" s="76"/>
    </row>
    <row r="154" ht="24" customHeight="1" spans="1:24">
      <c r="A154" s="28"/>
      <c r="B154" s="29"/>
      <c r="C154" s="29"/>
      <c r="D154" s="29"/>
      <c r="E154" s="29"/>
      <c r="F154" s="29"/>
      <c r="G154" s="30"/>
      <c r="H154" s="31"/>
      <c r="I154" s="31"/>
      <c r="J154" s="58">
        <v>448</v>
      </c>
      <c r="K154" s="59">
        <f>K153*28</f>
        <v>336</v>
      </c>
      <c r="L154" s="59"/>
      <c r="M154" s="59"/>
      <c r="N154" s="59"/>
      <c r="O154" s="59"/>
      <c r="P154" s="59"/>
      <c r="Q154" s="59"/>
      <c r="R154" s="59">
        <f>J154-K154</f>
        <v>112</v>
      </c>
      <c r="S154" s="59">
        <f>SUM(S155:S160)</f>
        <v>112</v>
      </c>
      <c r="T154" s="31"/>
      <c r="U154" s="82"/>
      <c r="V154" s="80"/>
      <c r="X154" s="76"/>
    </row>
    <row r="155" ht="24" customHeight="1" spans="1:24">
      <c r="A155" s="28"/>
      <c r="B155" s="29"/>
      <c r="C155" s="29"/>
      <c r="D155" s="29"/>
      <c r="E155" s="29"/>
      <c r="F155" s="29"/>
      <c r="G155" s="32" t="s">
        <v>179</v>
      </c>
      <c r="H155" s="33" t="s">
        <v>35</v>
      </c>
      <c r="I155" s="33" t="s">
        <v>36</v>
      </c>
      <c r="J155" s="33" t="s">
        <v>60</v>
      </c>
      <c r="K155" s="60">
        <f t="shared" ref="K155:K163" si="50">L155+O155</f>
        <v>2</v>
      </c>
      <c r="L155" s="60">
        <f t="shared" ref="L155:L163" si="51">IF(I155="m",(M155+N155)*2.5*V155/28,(M155+N155)*2*V155/28)</f>
        <v>2</v>
      </c>
      <c r="M155" s="33">
        <v>2</v>
      </c>
      <c r="N155" s="33"/>
      <c r="O155" s="60">
        <f t="shared" ref="O155:O163" si="52">IF(I155="m",(P155+Q155)*1.5*V155/28,(P155+Q155)*1*V155/28)</f>
        <v>0</v>
      </c>
      <c r="P155" s="33"/>
      <c r="Q155" s="33"/>
      <c r="R155" s="33" t="s">
        <v>38</v>
      </c>
      <c r="S155" s="33">
        <v>30</v>
      </c>
      <c r="T155" s="81"/>
      <c r="U155" s="82"/>
      <c r="V155" s="80">
        <v>14</v>
      </c>
      <c r="X155" s="1"/>
    </row>
    <row r="156" ht="24" customHeight="1" spans="1:24">
      <c r="A156" s="28"/>
      <c r="B156" s="29"/>
      <c r="C156" s="29"/>
      <c r="D156" s="29"/>
      <c r="E156" s="29"/>
      <c r="F156" s="29"/>
      <c r="G156" s="32" t="s">
        <v>180</v>
      </c>
      <c r="H156" s="33" t="s">
        <v>35</v>
      </c>
      <c r="I156" s="33" t="s">
        <v>36</v>
      </c>
      <c r="J156" s="33" t="s">
        <v>112</v>
      </c>
      <c r="K156" s="60">
        <f t="shared" si="50"/>
        <v>1</v>
      </c>
      <c r="L156" s="60">
        <f t="shared" si="51"/>
        <v>0</v>
      </c>
      <c r="M156" s="33"/>
      <c r="N156" s="33"/>
      <c r="O156" s="60">
        <f t="shared" si="52"/>
        <v>1</v>
      </c>
      <c r="P156" s="33">
        <v>2</v>
      </c>
      <c r="Q156" s="33"/>
      <c r="R156" s="33" t="s">
        <v>41</v>
      </c>
      <c r="S156" s="33">
        <v>62</v>
      </c>
      <c r="T156" s="81"/>
      <c r="U156" s="82"/>
      <c r="V156" s="80">
        <v>14</v>
      </c>
      <c r="X156" s="1"/>
    </row>
    <row r="157" ht="24" customHeight="1" spans="1:24">
      <c r="A157" s="28"/>
      <c r="B157" s="29"/>
      <c r="C157" s="29"/>
      <c r="D157" s="29"/>
      <c r="E157" s="29"/>
      <c r="F157" s="29"/>
      <c r="G157" s="32" t="s">
        <v>181</v>
      </c>
      <c r="H157" s="33" t="s">
        <v>35</v>
      </c>
      <c r="I157" s="33" t="s">
        <v>36</v>
      </c>
      <c r="J157" s="33" t="s">
        <v>60</v>
      </c>
      <c r="K157" s="60">
        <f t="shared" si="50"/>
        <v>2</v>
      </c>
      <c r="L157" s="60">
        <f t="shared" si="51"/>
        <v>2</v>
      </c>
      <c r="M157" s="33"/>
      <c r="N157" s="33">
        <v>2</v>
      </c>
      <c r="O157" s="60">
        <f t="shared" si="52"/>
        <v>0</v>
      </c>
      <c r="P157" s="33"/>
      <c r="Q157" s="33"/>
      <c r="R157" s="33" t="s">
        <v>44</v>
      </c>
      <c r="S157" s="33">
        <v>20</v>
      </c>
      <c r="T157" s="81"/>
      <c r="U157" s="82"/>
      <c r="V157" s="80">
        <v>14</v>
      </c>
      <c r="X157" s="1"/>
    </row>
    <row r="158" ht="24" customHeight="1" spans="1:24">
      <c r="A158" s="28"/>
      <c r="B158" s="29"/>
      <c r="C158" s="29"/>
      <c r="D158" s="29"/>
      <c r="E158" s="29"/>
      <c r="F158" s="29"/>
      <c r="G158" s="32" t="s">
        <v>181</v>
      </c>
      <c r="H158" s="33" t="s">
        <v>35</v>
      </c>
      <c r="I158" s="33" t="s">
        <v>36</v>
      </c>
      <c r="J158" s="33" t="s">
        <v>112</v>
      </c>
      <c r="K158" s="60">
        <f t="shared" si="50"/>
        <v>1.5</v>
      </c>
      <c r="L158" s="60">
        <f t="shared" si="51"/>
        <v>0</v>
      </c>
      <c r="M158" s="33"/>
      <c r="N158" s="33"/>
      <c r="O158" s="60">
        <f t="shared" si="52"/>
        <v>1.5</v>
      </c>
      <c r="P158" s="33"/>
      <c r="Q158" s="33">
        <v>3</v>
      </c>
      <c r="R158" s="33"/>
      <c r="S158" s="33"/>
      <c r="T158" s="81"/>
      <c r="U158" s="82"/>
      <c r="V158" s="80">
        <v>14</v>
      </c>
      <c r="X158" s="1"/>
    </row>
    <row r="159" ht="24" customHeight="1" spans="1:24">
      <c r="A159" s="28"/>
      <c r="B159" s="29"/>
      <c r="C159" s="29"/>
      <c r="D159" s="29"/>
      <c r="E159" s="29"/>
      <c r="F159" s="29"/>
      <c r="G159" s="32" t="s">
        <v>182</v>
      </c>
      <c r="H159" s="33" t="s">
        <v>35</v>
      </c>
      <c r="I159" s="33" t="s">
        <v>36</v>
      </c>
      <c r="J159" s="33" t="s">
        <v>62</v>
      </c>
      <c r="K159" s="60">
        <f t="shared" si="50"/>
        <v>2</v>
      </c>
      <c r="L159" s="60">
        <f t="shared" si="51"/>
        <v>2</v>
      </c>
      <c r="M159" s="33">
        <v>2</v>
      </c>
      <c r="N159" s="33"/>
      <c r="O159" s="60">
        <f t="shared" si="52"/>
        <v>0</v>
      </c>
      <c r="P159" s="33"/>
      <c r="Q159" s="33"/>
      <c r="R159" s="33"/>
      <c r="S159" s="33"/>
      <c r="T159" s="81"/>
      <c r="U159" s="82"/>
      <c r="V159" s="80">
        <v>14</v>
      </c>
      <c r="X159" s="1"/>
    </row>
    <row r="160" ht="24" customHeight="1" spans="1:24">
      <c r="A160" s="28"/>
      <c r="B160" s="29"/>
      <c r="C160" s="29"/>
      <c r="D160" s="29"/>
      <c r="E160" s="29"/>
      <c r="F160" s="29"/>
      <c r="G160" s="32" t="s">
        <v>182</v>
      </c>
      <c r="H160" s="33" t="s">
        <v>35</v>
      </c>
      <c r="I160" s="33" t="s">
        <v>36</v>
      </c>
      <c r="J160" s="33" t="s">
        <v>63</v>
      </c>
      <c r="K160" s="60">
        <f t="shared" si="50"/>
        <v>1</v>
      </c>
      <c r="L160" s="60">
        <f t="shared" si="51"/>
        <v>0</v>
      </c>
      <c r="M160" s="33"/>
      <c r="N160" s="33"/>
      <c r="O160" s="60">
        <f t="shared" si="52"/>
        <v>1</v>
      </c>
      <c r="P160" s="33">
        <v>2</v>
      </c>
      <c r="Q160" s="33"/>
      <c r="R160" s="33"/>
      <c r="S160" s="33"/>
      <c r="T160" s="81"/>
      <c r="U160" s="82"/>
      <c r="V160" s="80">
        <v>14</v>
      </c>
      <c r="X160" s="1"/>
    </row>
    <row r="161" ht="23.25" customHeight="1" spans="1:24">
      <c r="A161" s="28"/>
      <c r="B161" s="29"/>
      <c r="C161" s="29"/>
      <c r="D161" s="29"/>
      <c r="E161" s="29"/>
      <c r="F161" s="29"/>
      <c r="G161" s="43" t="s">
        <v>183</v>
      </c>
      <c r="H161" s="33" t="s">
        <v>48</v>
      </c>
      <c r="I161" s="33" t="s">
        <v>36</v>
      </c>
      <c r="J161" s="33" t="s">
        <v>112</v>
      </c>
      <c r="K161" s="60">
        <f t="shared" si="50"/>
        <v>0.5</v>
      </c>
      <c r="L161" s="60">
        <f t="shared" si="51"/>
        <v>0</v>
      </c>
      <c r="M161" s="41"/>
      <c r="N161" s="41"/>
      <c r="O161" s="61">
        <f t="shared" si="52"/>
        <v>0.5</v>
      </c>
      <c r="P161" s="41">
        <v>1</v>
      </c>
      <c r="Q161" s="41"/>
      <c r="R161" s="41"/>
      <c r="S161" s="41"/>
      <c r="T161" s="81"/>
      <c r="U161" s="82"/>
      <c r="V161" s="80">
        <v>14</v>
      </c>
      <c r="X161" s="1"/>
    </row>
    <row r="162" ht="24" customHeight="1" spans="1:24">
      <c r="A162" s="28"/>
      <c r="B162" s="29"/>
      <c r="C162" s="29"/>
      <c r="D162" s="29"/>
      <c r="E162" s="29"/>
      <c r="F162" s="29"/>
      <c r="G162" s="32" t="s">
        <v>184</v>
      </c>
      <c r="H162" s="33" t="s">
        <v>35</v>
      </c>
      <c r="I162" s="33" t="s">
        <v>36</v>
      </c>
      <c r="J162" s="33" t="s">
        <v>112</v>
      </c>
      <c r="K162" s="60">
        <f t="shared" si="50"/>
        <v>1</v>
      </c>
      <c r="L162" s="60">
        <f t="shared" si="51"/>
        <v>0</v>
      </c>
      <c r="M162" s="33"/>
      <c r="N162" s="33"/>
      <c r="O162" s="61">
        <f t="shared" si="52"/>
        <v>1</v>
      </c>
      <c r="P162" s="33"/>
      <c r="Q162" s="33">
        <v>2</v>
      </c>
      <c r="R162" s="33"/>
      <c r="S162" s="33"/>
      <c r="T162" s="81"/>
      <c r="U162" s="82"/>
      <c r="V162" s="80">
        <v>14</v>
      </c>
      <c r="X162" s="1"/>
    </row>
    <row r="163" ht="24" customHeight="1" spans="1:24">
      <c r="A163" s="39"/>
      <c r="B163" s="40"/>
      <c r="C163" s="40"/>
      <c r="D163" s="40"/>
      <c r="E163" s="40"/>
      <c r="F163" s="40"/>
      <c r="G163" s="32" t="s">
        <v>184</v>
      </c>
      <c r="H163" s="33" t="s">
        <v>35</v>
      </c>
      <c r="I163" s="33" t="s">
        <v>36</v>
      </c>
      <c r="J163" s="33" t="s">
        <v>60</v>
      </c>
      <c r="K163" s="60">
        <f t="shared" si="50"/>
        <v>1</v>
      </c>
      <c r="L163" s="60">
        <f t="shared" si="51"/>
        <v>1</v>
      </c>
      <c r="M163" s="33"/>
      <c r="N163" s="33">
        <v>1</v>
      </c>
      <c r="O163" s="61">
        <f t="shared" si="52"/>
        <v>0</v>
      </c>
      <c r="P163" s="33"/>
      <c r="Q163" s="33"/>
      <c r="R163" s="33"/>
      <c r="S163" s="33"/>
      <c r="T163" s="81"/>
      <c r="U163" s="82"/>
      <c r="V163" s="80">
        <v>14</v>
      </c>
      <c r="X163" s="1"/>
    </row>
    <row r="164" ht="24" customHeight="1" spans="1:24">
      <c r="A164" s="35">
        <v>21</v>
      </c>
      <c r="B164" s="36" t="s">
        <v>30</v>
      </c>
      <c r="C164" s="36" t="s">
        <v>185</v>
      </c>
      <c r="D164" s="36" t="s">
        <v>30</v>
      </c>
      <c r="E164" s="36" t="s">
        <v>186</v>
      </c>
      <c r="F164" s="36" t="s">
        <v>187</v>
      </c>
      <c r="G164" s="30"/>
      <c r="H164" s="31"/>
      <c r="I164" s="31"/>
      <c r="J164" s="58">
        <v>16</v>
      </c>
      <c r="K164" s="59">
        <f t="shared" ref="K164:Q164" si="53">SUM(K166:K172)</f>
        <v>12.25</v>
      </c>
      <c r="L164" s="59">
        <f t="shared" si="53"/>
        <v>4.5</v>
      </c>
      <c r="M164" s="59">
        <f t="shared" si="53"/>
        <v>2</v>
      </c>
      <c r="N164" s="59">
        <f t="shared" si="53"/>
        <v>2</v>
      </c>
      <c r="O164" s="59">
        <f t="shared" si="53"/>
        <v>7.75</v>
      </c>
      <c r="P164" s="59">
        <f t="shared" si="53"/>
        <v>7</v>
      </c>
      <c r="Q164" s="59">
        <f t="shared" si="53"/>
        <v>8</v>
      </c>
      <c r="R164" s="57">
        <f>J164-K164</f>
        <v>3.75</v>
      </c>
      <c r="S164" s="59">
        <f>S165/28</f>
        <v>3.75</v>
      </c>
      <c r="T164" s="59"/>
      <c r="U164" s="82"/>
      <c r="V164" s="80"/>
      <c r="X164" s="76"/>
    </row>
    <row r="165" ht="24" customHeight="1" spans="1:24">
      <c r="A165" s="28"/>
      <c r="B165" s="29"/>
      <c r="C165" s="29"/>
      <c r="D165" s="29"/>
      <c r="E165" s="29"/>
      <c r="F165" s="29"/>
      <c r="G165" s="30"/>
      <c r="H165" s="31"/>
      <c r="I165" s="31"/>
      <c r="J165" s="58">
        <v>448</v>
      </c>
      <c r="K165" s="59">
        <f>K164*28</f>
        <v>343</v>
      </c>
      <c r="L165" s="59"/>
      <c r="M165" s="59"/>
      <c r="N165" s="59"/>
      <c r="O165" s="59"/>
      <c r="P165" s="59"/>
      <c r="Q165" s="59"/>
      <c r="R165" s="59">
        <f>J165-K165</f>
        <v>105</v>
      </c>
      <c r="S165" s="59">
        <f>SUM(S166:S172)</f>
        <v>105</v>
      </c>
      <c r="T165" s="31"/>
      <c r="U165" s="82"/>
      <c r="V165" s="80"/>
      <c r="X165" s="76"/>
    </row>
    <row r="166" ht="24" customHeight="1" spans="1:24">
      <c r="A166" s="135"/>
      <c r="B166" s="42"/>
      <c r="C166" s="42"/>
      <c r="D166" s="42"/>
      <c r="E166" s="29"/>
      <c r="F166" s="42"/>
      <c r="G166" s="49" t="s">
        <v>188</v>
      </c>
      <c r="H166" s="41" t="s">
        <v>68</v>
      </c>
      <c r="I166" s="33" t="s">
        <v>69</v>
      </c>
      <c r="J166" s="41" t="s">
        <v>40</v>
      </c>
      <c r="K166" s="60">
        <f t="shared" ref="K166:K172" si="54">L166+O166</f>
        <v>2.5</v>
      </c>
      <c r="L166" s="60">
        <f t="shared" ref="L166:L172" si="55">IF(I166="m",(M166+N166)*2.5*V166/28,(M166+N166)*2*V166/28)</f>
        <v>2.5</v>
      </c>
      <c r="M166" s="41">
        <v>2</v>
      </c>
      <c r="N166" s="41"/>
      <c r="O166" s="60">
        <f t="shared" ref="O166:O172" si="56">IF(I166="m",(P166+Q166)*1.5*V166/28,(P166+Q166)*1*V166/28)</f>
        <v>0</v>
      </c>
      <c r="P166" s="41"/>
      <c r="Q166" s="87"/>
      <c r="R166" s="33" t="s">
        <v>38</v>
      </c>
      <c r="S166" s="33">
        <v>30</v>
      </c>
      <c r="T166" s="81"/>
      <c r="U166" s="82"/>
      <c r="V166" s="80">
        <v>14</v>
      </c>
      <c r="X166" s="76" t="s">
        <v>189</v>
      </c>
    </row>
    <row r="167" ht="24" customHeight="1" spans="1:24">
      <c r="A167" s="135"/>
      <c r="B167" s="42"/>
      <c r="C167" s="42"/>
      <c r="D167" s="42"/>
      <c r="E167" s="29"/>
      <c r="F167" s="42"/>
      <c r="G167" s="49" t="s">
        <v>190</v>
      </c>
      <c r="H167" s="33" t="s">
        <v>68</v>
      </c>
      <c r="I167" s="33" t="s">
        <v>69</v>
      </c>
      <c r="J167" s="33" t="s">
        <v>81</v>
      </c>
      <c r="K167" s="60">
        <f t="shared" si="54"/>
        <v>0.75</v>
      </c>
      <c r="L167" s="60">
        <f t="shared" si="55"/>
        <v>0</v>
      </c>
      <c r="M167" s="41"/>
      <c r="N167" s="41"/>
      <c r="O167" s="61">
        <f t="shared" si="56"/>
        <v>0.75</v>
      </c>
      <c r="P167" s="41">
        <v>1</v>
      </c>
      <c r="Q167" s="87"/>
      <c r="R167" s="33" t="s">
        <v>41</v>
      </c>
      <c r="S167" s="33">
        <v>62</v>
      </c>
      <c r="T167" s="81"/>
      <c r="U167" s="82"/>
      <c r="V167" s="80">
        <v>14</v>
      </c>
      <c r="X167" s="76" t="s">
        <v>189</v>
      </c>
    </row>
    <row r="168" ht="24" customHeight="1" spans="1:24">
      <c r="A168" s="28"/>
      <c r="B168" s="29"/>
      <c r="C168" s="29"/>
      <c r="D168" s="29"/>
      <c r="E168" s="29"/>
      <c r="F168" s="29"/>
      <c r="G168" s="32" t="s">
        <v>95</v>
      </c>
      <c r="H168" s="33" t="s">
        <v>114</v>
      </c>
      <c r="I168" s="33" t="s">
        <v>36</v>
      </c>
      <c r="J168" s="33" t="s">
        <v>99</v>
      </c>
      <c r="K168" s="60">
        <f t="shared" si="54"/>
        <v>1</v>
      </c>
      <c r="L168" s="60">
        <f t="shared" si="55"/>
        <v>0</v>
      </c>
      <c r="M168" s="33"/>
      <c r="N168" s="33"/>
      <c r="O168" s="60">
        <f t="shared" si="56"/>
        <v>1</v>
      </c>
      <c r="P168" s="33">
        <v>2</v>
      </c>
      <c r="Q168" s="87"/>
      <c r="R168" s="33" t="s">
        <v>44</v>
      </c>
      <c r="S168" s="33">
        <v>13</v>
      </c>
      <c r="T168" s="81"/>
      <c r="U168" s="82"/>
      <c r="V168" s="80">
        <v>14</v>
      </c>
      <c r="X168" s="1" t="s">
        <v>84</v>
      </c>
    </row>
    <row r="169" ht="24" customHeight="1" spans="1:24">
      <c r="A169" s="28"/>
      <c r="B169" s="29"/>
      <c r="C169" s="29"/>
      <c r="D169" s="29"/>
      <c r="E169" s="29"/>
      <c r="F169" s="29"/>
      <c r="G169" s="38" t="s">
        <v>95</v>
      </c>
      <c r="H169" s="33" t="s">
        <v>75</v>
      </c>
      <c r="I169" s="33" t="s">
        <v>36</v>
      </c>
      <c r="J169" s="33" t="s">
        <v>100</v>
      </c>
      <c r="K169" s="60">
        <f t="shared" si="54"/>
        <v>2</v>
      </c>
      <c r="L169" s="60">
        <f t="shared" si="55"/>
        <v>0</v>
      </c>
      <c r="M169" s="33"/>
      <c r="N169" s="33"/>
      <c r="O169" s="61">
        <f t="shared" si="56"/>
        <v>2</v>
      </c>
      <c r="P169" s="33">
        <v>4</v>
      </c>
      <c r="Q169" s="87"/>
      <c r="R169" s="33"/>
      <c r="S169" s="33"/>
      <c r="T169" s="81"/>
      <c r="U169" s="82"/>
      <c r="V169" s="80">
        <v>14</v>
      </c>
      <c r="X169" s="1" t="s">
        <v>84</v>
      </c>
    </row>
    <row r="170" ht="24" customHeight="1" spans="1:24">
      <c r="A170" s="135"/>
      <c r="B170" s="42"/>
      <c r="C170" s="42"/>
      <c r="D170" s="42"/>
      <c r="E170" s="29"/>
      <c r="F170" s="42"/>
      <c r="G170" s="32" t="s">
        <v>45</v>
      </c>
      <c r="H170" s="33" t="s">
        <v>83</v>
      </c>
      <c r="I170" s="33" t="s">
        <v>36</v>
      </c>
      <c r="J170" s="33" t="s">
        <v>37</v>
      </c>
      <c r="K170" s="60">
        <f t="shared" si="54"/>
        <v>2</v>
      </c>
      <c r="L170" s="60">
        <f t="shared" si="55"/>
        <v>2</v>
      </c>
      <c r="M170" s="33"/>
      <c r="N170" s="33">
        <v>2</v>
      </c>
      <c r="O170" s="60">
        <f t="shared" si="56"/>
        <v>0</v>
      </c>
      <c r="P170" s="33"/>
      <c r="Q170" s="33"/>
      <c r="R170" s="87"/>
      <c r="S170" s="33"/>
      <c r="T170" s="81"/>
      <c r="U170" s="82"/>
      <c r="V170" s="80">
        <v>14</v>
      </c>
      <c r="X170" s="76" t="s">
        <v>189</v>
      </c>
    </row>
    <row r="171" ht="24" customHeight="1" spans="1:24">
      <c r="A171" s="135"/>
      <c r="B171" s="42"/>
      <c r="C171" s="42"/>
      <c r="D171" s="42"/>
      <c r="E171" s="29"/>
      <c r="F171" s="42"/>
      <c r="G171" s="32" t="s">
        <v>47</v>
      </c>
      <c r="H171" s="33" t="s">
        <v>114</v>
      </c>
      <c r="I171" s="33" t="s">
        <v>36</v>
      </c>
      <c r="J171" s="33" t="s">
        <v>99</v>
      </c>
      <c r="K171" s="60">
        <f t="shared" si="54"/>
        <v>1</v>
      </c>
      <c r="L171" s="60">
        <f t="shared" si="55"/>
        <v>0</v>
      </c>
      <c r="M171" s="33"/>
      <c r="N171" s="33"/>
      <c r="O171" s="60">
        <f t="shared" si="56"/>
        <v>1</v>
      </c>
      <c r="P171" s="33"/>
      <c r="Q171" s="33">
        <v>2</v>
      </c>
      <c r="R171" s="87"/>
      <c r="S171" s="33"/>
      <c r="T171" s="81"/>
      <c r="U171" s="82"/>
      <c r="V171" s="80">
        <v>14</v>
      </c>
      <c r="X171" s="76" t="s">
        <v>189</v>
      </c>
    </row>
    <row r="172" ht="24" customHeight="1" spans="1:24">
      <c r="A172" s="136"/>
      <c r="B172" s="137"/>
      <c r="C172" s="137"/>
      <c r="D172" s="137"/>
      <c r="E172" s="40"/>
      <c r="F172" s="137"/>
      <c r="G172" s="38" t="s">
        <v>45</v>
      </c>
      <c r="H172" s="33" t="s">
        <v>75</v>
      </c>
      <c r="I172" s="33" t="s">
        <v>36</v>
      </c>
      <c r="J172" s="33" t="s">
        <v>100</v>
      </c>
      <c r="K172" s="60">
        <f t="shared" si="54"/>
        <v>3</v>
      </c>
      <c r="L172" s="60">
        <f t="shared" si="55"/>
        <v>0</v>
      </c>
      <c r="M172" s="33"/>
      <c r="N172" s="33"/>
      <c r="O172" s="60">
        <f t="shared" si="56"/>
        <v>3</v>
      </c>
      <c r="P172" s="33"/>
      <c r="Q172" s="33">
        <v>6</v>
      </c>
      <c r="R172" s="87"/>
      <c r="S172" s="33"/>
      <c r="T172" s="81"/>
      <c r="U172" s="82"/>
      <c r="V172" s="80">
        <v>14</v>
      </c>
      <c r="X172" s="76" t="s">
        <v>189</v>
      </c>
    </row>
    <row r="173" ht="24" customHeight="1" spans="1:24">
      <c r="A173" s="37">
        <v>22</v>
      </c>
      <c r="B173" s="36" t="s">
        <v>30</v>
      </c>
      <c r="C173" s="36" t="s">
        <v>191</v>
      </c>
      <c r="D173" s="36" t="s">
        <v>30</v>
      </c>
      <c r="E173" s="36" t="s">
        <v>192</v>
      </c>
      <c r="F173" s="36" t="s">
        <v>33</v>
      </c>
      <c r="G173" s="30"/>
      <c r="H173" s="31"/>
      <c r="I173" s="31"/>
      <c r="J173" s="58">
        <v>16</v>
      </c>
      <c r="K173" s="59">
        <f t="shared" ref="K173:Q173" si="57">SUM(K175:K182)</f>
        <v>12</v>
      </c>
      <c r="L173" s="59">
        <f t="shared" si="57"/>
        <v>8</v>
      </c>
      <c r="M173" s="59">
        <f t="shared" si="57"/>
        <v>8</v>
      </c>
      <c r="N173" s="59">
        <f t="shared" si="57"/>
        <v>0</v>
      </c>
      <c r="O173" s="59">
        <f t="shared" si="57"/>
        <v>4</v>
      </c>
      <c r="P173" s="59">
        <f t="shared" si="57"/>
        <v>8</v>
      </c>
      <c r="Q173" s="59">
        <f t="shared" si="57"/>
        <v>0</v>
      </c>
      <c r="R173" s="59">
        <f>J173-K173</f>
        <v>4</v>
      </c>
      <c r="S173" s="59">
        <f>S174/28</f>
        <v>4</v>
      </c>
      <c r="T173" s="59"/>
      <c r="U173" s="82"/>
      <c r="V173" s="80"/>
      <c r="X173" s="76"/>
    </row>
    <row r="174" ht="24" customHeight="1" spans="1:24">
      <c r="A174" s="28"/>
      <c r="B174" s="29"/>
      <c r="C174" s="29"/>
      <c r="D174" s="29"/>
      <c r="E174" s="29"/>
      <c r="F174" s="29"/>
      <c r="G174" s="30"/>
      <c r="H174" s="31"/>
      <c r="I174" s="31"/>
      <c r="J174" s="58">
        <v>448</v>
      </c>
      <c r="K174" s="59">
        <f>K173*28</f>
        <v>336</v>
      </c>
      <c r="L174" s="59"/>
      <c r="M174" s="59"/>
      <c r="N174" s="59"/>
      <c r="O174" s="59"/>
      <c r="P174" s="59"/>
      <c r="Q174" s="59"/>
      <c r="R174" s="59">
        <f>J174-K174</f>
        <v>112</v>
      </c>
      <c r="S174" s="59">
        <f>SUM(S175:S182)</f>
        <v>112</v>
      </c>
      <c r="T174" s="31"/>
      <c r="U174" s="82"/>
      <c r="V174" s="80"/>
      <c r="X174" s="76"/>
    </row>
    <row r="175" ht="24" customHeight="1" spans="1:24">
      <c r="A175" s="28"/>
      <c r="B175" s="29"/>
      <c r="C175" s="29"/>
      <c r="D175" s="29"/>
      <c r="E175" s="29"/>
      <c r="F175" s="29"/>
      <c r="G175" s="32" t="s">
        <v>34</v>
      </c>
      <c r="H175" s="33" t="s">
        <v>83</v>
      </c>
      <c r="I175" s="33" t="s">
        <v>36</v>
      </c>
      <c r="J175" s="33" t="s">
        <v>37</v>
      </c>
      <c r="K175" s="60">
        <f t="shared" ref="K175:K182" si="58">L175+O175</f>
        <v>2</v>
      </c>
      <c r="L175" s="60">
        <f t="shared" ref="L175:L182" si="59">IF(I175="m",(M175+N175)*2.5*V175/28,(M175+N175)*2*V175/28)</f>
        <v>2</v>
      </c>
      <c r="M175" s="33">
        <v>2</v>
      </c>
      <c r="N175" s="33"/>
      <c r="O175" s="60">
        <f t="shared" ref="O175:O182" si="60">IF(I175="m",(P175+Q175)*1.5*V175/28,(P175+Q175)*1*V175/28)</f>
        <v>0</v>
      </c>
      <c r="P175" s="33"/>
      <c r="Q175" s="33"/>
      <c r="R175" s="33" t="s">
        <v>38</v>
      </c>
      <c r="S175" s="33">
        <v>30</v>
      </c>
      <c r="T175" s="81"/>
      <c r="U175" s="82"/>
      <c r="V175" s="80">
        <v>14</v>
      </c>
      <c r="X175" s="1" t="s">
        <v>191</v>
      </c>
    </row>
    <row r="176" ht="24" customHeight="1" spans="1:24">
      <c r="A176" s="28"/>
      <c r="B176" s="29"/>
      <c r="C176" s="29"/>
      <c r="D176" s="29"/>
      <c r="E176" s="29"/>
      <c r="F176" s="29"/>
      <c r="G176" s="38" t="s">
        <v>34</v>
      </c>
      <c r="H176" s="33" t="s">
        <v>75</v>
      </c>
      <c r="I176" s="33" t="s">
        <v>36</v>
      </c>
      <c r="J176" s="33" t="s">
        <v>193</v>
      </c>
      <c r="K176" s="60">
        <f t="shared" si="58"/>
        <v>1</v>
      </c>
      <c r="L176" s="60">
        <f t="shared" si="59"/>
        <v>0</v>
      </c>
      <c r="M176" s="33"/>
      <c r="N176" s="33"/>
      <c r="O176" s="60">
        <f t="shared" si="60"/>
        <v>1</v>
      </c>
      <c r="P176" s="33">
        <v>2</v>
      </c>
      <c r="Q176" s="33"/>
      <c r="R176" s="33" t="s">
        <v>41</v>
      </c>
      <c r="S176" s="33">
        <v>62</v>
      </c>
      <c r="T176" s="81"/>
      <c r="U176" s="82"/>
      <c r="V176" s="80">
        <v>14</v>
      </c>
      <c r="X176" s="1" t="s">
        <v>191</v>
      </c>
    </row>
    <row r="177" ht="24" customHeight="1" spans="1:24">
      <c r="A177" s="28"/>
      <c r="B177" s="29"/>
      <c r="C177" s="29"/>
      <c r="D177" s="29"/>
      <c r="E177" s="29"/>
      <c r="F177" s="29"/>
      <c r="G177" s="32" t="s">
        <v>34</v>
      </c>
      <c r="H177" s="33" t="s">
        <v>114</v>
      </c>
      <c r="I177" s="33" t="s">
        <v>36</v>
      </c>
      <c r="J177" s="33" t="s">
        <v>99</v>
      </c>
      <c r="K177" s="60">
        <f t="shared" si="58"/>
        <v>1</v>
      </c>
      <c r="L177" s="60">
        <f t="shared" si="59"/>
        <v>0</v>
      </c>
      <c r="M177" s="33"/>
      <c r="N177" s="33"/>
      <c r="O177" s="60">
        <f t="shared" si="60"/>
        <v>1</v>
      </c>
      <c r="P177" s="33">
        <v>2</v>
      </c>
      <c r="Q177" s="33"/>
      <c r="R177" s="33" t="s">
        <v>44</v>
      </c>
      <c r="S177" s="33">
        <v>20</v>
      </c>
      <c r="T177" s="81"/>
      <c r="U177" s="82"/>
      <c r="V177" s="80">
        <v>14</v>
      </c>
      <c r="X177" s="1" t="s">
        <v>191</v>
      </c>
    </row>
    <row r="178" ht="24" customHeight="1" spans="1:24">
      <c r="A178" s="28"/>
      <c r="B178" s="29"/>
      <c r="C178" s="29"/>
      <c r="D178" s="29"/>
      <c r="E178" s="29"/>
      <c r="F178" s="29"/>
      <c r="G178" s="32" t="s">
        <v>39</v>
      </c>
      <c r="H178" s="33" t="s">
        <v>114</v>
      </c>
      <c r="I178" s="33" t="s">
        <v>36</v>
      </c>
      <c r="J178" s="33" t="s">
        <v>37</v>
      </c>
      <c r="K178" s="60">
        <f t="shared" si="58"/>
        <v>2</v>
      </c>
      <c r="L178" s="60">
        <f t="shared" si="59"/>
        <v>2</v>
      </c>
      <c r="M178" s="33">
        <v>2</v>
      </c>
      <c r="N178" s="33"/>
      <c r="O178" s="60">
        <f t="shared" si="60"/>
        <v>0</v>
      </c>
      <c r="P178" s="33"/>
      <c r="Q178" s="33"/>
      <c r="R178" s="33"/>
      <c r="S178" s="33"/>
      <c r="T178" s="81"/>
      <c r="U178" s="82"/>
      <c r="V178" s="80">
        <v>14</v>
      </c>
      <c r="X178" s="1" t="s">
        <v>191</v>
      </c>
    </row>
    <row r="179" ht="24" customHeight="1" spans="1:24">
      <c r="A179" s="28"/>
      <c r="B179" s="29"/>
      <c r="C179" s="29"/>
      <c r="D179" s="29"/>
      <c r="E179" s="29"/>
      <c r="F179" s="29"/>
      <c r="G179" s="32" t="s">
        <v>39</v>
      </c>
      <c r="H179" s="33" t="s">
        <v>114</v>
      </c>
      <c r="I179" s="33" t="s">
        <v>36</v>
      </c>
      <c r="J179" s="33" t="s">
        <v>99</v>
      </c>
      <c r="K179" s="60">
        <f t="shared" si="58"/>
        <v>1</v>
      </c>
      <c r="L179" s="60">
        <f t="shared" si="59"/>
        <v>0</v>
      </c>
      <c r="M179" s="33"/>
      <c r="N179" s="33"/>
      <c r="O179" s="60">
        <f t="shared" si="60"/>
        <v>1</v>
      </c>
      <c r="P179" s="33">
        <v>2</v>
      </c>
      <c r="Q179" s="33"/>
      <c r="R179" s="33"/>
      <c r="S179" s="33"/>
      <c r="T179" s="81"/>
      <c r="U179" s="82"/>
      <c r="V179" s="80">
        <v>14</v>
      </c>
      <c r="X179" s="1" t="s">
        <v>191</v>
      </c>
    </row>
    <row r="180" ht="24" customHeight="1" spans="1:24">
      <c r="A180" s="28"/>
      <c r="B180" s="29"/>
      <c r="C180" s="29"/>
      <c r="D180" s="29"/>
      <c r="E180" s="29"/>
      <c r="F180" s="29"/>
      <c r="G180" s="32" t="s">
        <v>194</v>
      </c>
      <c r="H180" s="33" t="s">
        <v>114</v>
      </c>
      <c r="I180" s="33" t="s">
        <v>36</v>
      </c>
      <c r="J180" s="33" t="s">
        <v>60</v>
      </c>
      <c r="K180" s="60">
        <f t="shared" si="58"/>
        <v>2</v>
      </c>
      <c r="L180" s="60">
        <f t="shared" si="59"/>
        <v>2</v>
      </c>
      <c r="M180" s="33">
        <v>2</v>
      </c>
      <c r="N180" s="33"/>
      <c r="O180" s="60">
        <f t="shared" si="60"/>
        <v>0</v>
      </c>
      <c r="P180" s="33"/>
      <c r="Q180" s="33"/>
      <c r="R180" s="33"/>
      <c r="S180" s="33"/>
      <c r="T180" s="81"/>
      <c r="U180" s="82"/>
      <c r="V180" s="80">
        <v>14</v>
      </c>
      <c r="X180" s="1" t="s">
        <v>191</v>
      </c>
    </row>
    <row r="181" ht="24" customHeight="1" spans="1:24">
      <c r="A181" s="28"/>
      <c r="B181" s="29"/>
      <c r="C181" s="29"/>
      <c r="D181" s="29"/>
      <c r="E181" s="29"/>
      <c r="F181" s="29"/>
      <c r="G181" s="32" t="s">
        <v>140</v>
      </c>
      <c r="H181" s="33" t="s">
        <v>83</v>
      </c>
      <c r="I181" s="33" t="s">
        <v>36</v>
      </c>
      <c r="J181" s="33" t="s">
        <v>195</v>
      </c>
      <c r="K181" s="60">
        <f t="shared" si="58"/>
        <v>2</v>
      </c>
      <c r="L181" s="60">
        <f t="shared" si="59"/>
        <v>2</v>
      </c>
      <c r="M181" s="33">
        <v>2</v>
      </c>
      <c r="N181" s="33"/>
      <c r="O181" s="60">
        <f t="shared" si="60"/>
        <v>0</v>
      </c>
      <c r="P181" s="33"/>
      <c r="Q181" s="33"/>
      <c r="R181" s="33"/>
      <c r="S181" s="33"/>
      <c r="T181" s="81"/>
      <c r="U181" s="82"/>
      <c r="V181" s="80">
        <v>14</v>
      </c>
      <c r="X181" s="1" t="s">
        <v>191</v>
      </c>
    </row>
    <row r="182" ht="24" customHeight="1" spans="1:24">
      <c r="A182" s="28"/>
      <c r="B182" s="29"/>
      <c r="C182" s="29"/>
      <c r="D182" s="29"/>
      <c r="E182" s="40"/>
      <c r="F182" s="29"/>
      <c r="G182" s="32" t="s">
        <v>140</v>
      </c>
      <c r="H182" s="33" t="s">
        <v>114</v>
      </c>
      <c r="I182" s="33" t="s">
        <v>36</v>
      </c>
      <c r="J182" s="33" t="s">
        <v>99</v>
      </c>
      <c r="K182" s="60">
        <f t="shared" si="58"/>
        <v>1</v>
      </c>
      <c r="L182" s="60">
        <f t="shared" si="59"/>
        <v>0</v>
      </c>
      <c r="M182" s="33"/>
      <c r="N182" s="33"/>
      <c r="O182" s="60">
        <f t="shared" si="60"/>
        <v>1</v>
      </c>
      <c r="P182" s="33">
        <v>2</v>
      </c>
      <c r="Q182" s="33"/>
      <c r="R182" s="33"/>
      <c r="S182" s="33"/>
      <c r="T182" s="81"/>
      <c r="U182" s="82"/>
      <c r="V182" s="80">
        <v>14</v>
      </c>
      <c r="X182" s="1" t="s">
        <v>191</v>
      </c>
    </row>
    <row r="183" ht="24" customHeight="1" spans="1:24">
      <c r="A183" s="93">
        <v>23</v>
      </c>
      <c r="B183" s="94" t="s">
        <v>30</v>
      </c>
      <c r="C183" s="94" t="s">
        <v>119</v>
      </c>
      <c r="D183" s="94" t="s">
        <v>30</v>
      </c>
      <c r="E183" s="94" t="s">
        <v>196</v>
      </c>
      <c r="F183" s="94" t="s">
        <v>33</v>
      </c>
      <c r="G183" s="30"/>
      <c r="H183" s="31"/>
      <c r="I183" s="31"/>
      <c r="J183" s="58">
        <v>16</v>
      </c>
      <c r="K183" s="59">
        <f t="shared" ref="K183:Q183" si="61">SUM(K185:K189)</f>
        <v>12</v>
      </c>
      <c r="L183" s="59">
        <f t="shared" si="61"/>
        <v>8</v>
      </c>
      <c r="M183" s="59">
        <f t="shared" si="61"/>
        <v>2</v>
      </c>
      <c r="N183" s="59">
        <f t="shared" si="61"/>
        <v>6</v>
      </c>
      <c r="O183" s="59">
        <f t="shared" si="61"/>
        <v>4</v>
      </c>
      <c r="P183" s="59">
        <f t="shared" si="61"/>
        <v>0</v>
      </c>
      <c r="Q183" s="59">
        <f t="shared" si="61"/>
        <v>8</v>
      </c>
      <c r="R183" s="59">
        <f>J183-K183</f>
        <v>4</v>
      </c>
      <c r="S183" s="59">
        <f>S184/28</f>
        <v>4</v>
      </c>
      <c r="T183" s="59"/>
      <c r="U183" s="82"/>
      <c r="V183" s="80"/>
      <c r="X183" s="76"/>
    </row>
    <row r="184" ht="24" customHeight="1" spans="1:24">
      <c r="A184" s="93"/>
      <c r="B184" s="94"/>
      <c r="C184" s="94"/>
      <c r="D184" s="94"/>
      <c r="E184" s="94"/>
      <c r="F184" s="94"/>
      <c r="G184" s="30"/>
      <c r="H184" s="31"/>
      <c r="I184" s="31"/>
      <c r="J184" s="58">
        <v>448</v>
      </c>
      <c r="K184" s="59">
        <f>K183*28</f>
        <v>336</v>
      </c>
      <c r="L184" s="59"/>
      <c r="M184" s="59"/>
      <c r="N184" s="59"/>
      <c r="O184" s="59"/>
      <c r="P184" s="59"/>
      <c r="Q184" s="59"/>
      <c r="R184" s="59">
        <f>J184-K184</f>
        <v>112</v>
      </c>
      <c r="S184" s="59">
        <f>SUM(S185:S189)</f>
        <v>112</v>
      </c>
      <c r="T184" s="31"/>
      <c r="U184" s="82"/>
      <c r="V184" s="80"/>
      <c r="X184" s="76"/>
    </row>
    <row r="185" ht="35.4" customHeight="1" spans="1:24">
      <c r="A185" s="93"/>
      <c r="B185" s="94"/>
      <c r="C185" s="94"/>
      <c r="D185" s="94"/>
      <c r="E185" s="94"/>
      <c r="F185" s="94"/>
      <c r="G185" s="38" t="s">
        <v>197</v>
      </c>
      <c r="H185" s="33" t="s">
        <v>48</v>
      </c>
      <c r="I185" s="33" t="s">
        <v>36</v>
      </c>
      <c r="J185" s="33" t="s">
        <v>62</v>
      </c>
      <c r="K185" s="61">
        <f>L185+O185</f>
        <v>2</v>
      </c>
      <c r="L185" s="61">
        <f>IF(I185="m",(M185+N185)*2.5*V185/28,(M185+N185)*2*V185/28)</f>
        <v>2</v>
      </c>
      <c r="M185" s="33">
        <v>2</v>
      </c>
      <c r="N185" s="33"/>
      <c r="O185" s="61">
        <f>IF(I185="m",(P185+Q185)*1.5*V185/28,(P185+Q185)*1*V185/28)</f>
        <v>0</v>
      </c>
      <c r="P185" s="33"/>
      <c r="Q185" s="33"/>
      <c r="R185" s="33" t="s">
        <v>38</v>
      </c>
      <c r="S185" s="33">
        <v>30</v>
      </c>
      <c r="T185" s="138"/>
      <c r="U185" s="139"/>
      <c r="V185" s="88">
        <v>14</v>
      </c>
      <c r="X185" s="1"/>
    </row>
    <row r="186" ht="24" customHeight="1" spans="1:24">
      <c r="A186" s="93"/>
      <c r="B186" s="94"/>
      <c r="C186" s="94"/>
      <c r="D186" s="94"/>
      <c r="E186" s="94"/>
      <c r="F186" s="94"/>
      <c r="G186" s="32" t="s">
        <v>198</v>
      </c>
      <c r="H186" s="33" t="s">
        <v>48</v>
      </c>
      <c r="I186" s="33" t="s">
        <v>36</v>
      </c>
      <c r="J186" s="33" t="s">
        <v>40</v>
      </c>
      <c r="K186" s="60">
        <f>L186+O186</f>
        <v>3</v>
      </c>
      <c r="L186" s="60">
        <f>IF(I186="m",(M186+N186)*2.5*V186/28,(M186+N186)*2*V186/28)</f>
        <v>3</v>
      </c>
      <c r="M186" s="33"/>
      <c r="N186" s="33">
        <v>3</v>
      </c>
      <c r="O186" s="60">
        <f>IF(I186="m",(P186+Q186)*1.5*V186/28,(P186+Q186)*1*V186/28)</f>
        <v>0</v>
      </c>
      <c r="P186" s="33"/>
      <c r="Q186" s="33"/>
      <c r="R186" s="33" t="s">
        <v>41</v>
      </c>
      <c r="S186" s="33">
        <v>62</v>
      </c>
      <c r="T186" s="81"/>
      <c r="U186" s="82"/>
      <c r="V186" s="80">
        <v>14</v>
      </c>
      <c r="X186" s="1"/>
    </row>
    <row r="187" s="9" customFormat="1" ht="24" customHeight="1" spans="1:24">
      <c r="A187" s="93"/>
      <c r="B187" s="94"/>
      <c r="C187" s="94"/>
      <c r="D187" s="94"/>
      <c r="E187" s="94"/>
      <c r="F187" s="94"/>
      <c r="G187" s="92" t="s">
        <v>198</v>
      </c>
      <c r="H187" s="34" t="s">
        <v>48</v>
      </c>
      <c r="I187" s="34" t="s">
        <v>36</v>
      </c>
      <c r="J187" s="34" t="s">
        <v>43</v>
      </c>
      <c r="K187" s="105">
        <f>L187+O187</f>
        <v>3</v>
      </c>
      <c r="L187" s="105">
        <f>IF(I187="m",(M187+N187)*2.5*V187/28,(M187+N187)*2*V187/28)</f>
        <v>0</v>
      </c>
      <c r="M187" s="34"/>
      <c r="N187" s="34"/>
      <c r="O187" s="105">
        <f>IF(I187="m",(P187+Q187)*1.5*V187/28,(P187+Q187)*1*V187/28)</f>
        <v>3</v>
      </c>
      <c r="P187" s="34"/>
      <c r="Q187" s="34">
        <v>6</v>
      </c>
      <c r="R187" s="33" t="s">
        <v>44</v>
      </c>
      <c r="S187" s="33">
        <v>20</v>
      </c>
      <c r="T187" s="109"/>
      <c r="U187" s="110"/>
      <c r="V187" s="111">
        <v>14</v>
      </c>
      <c r="X187" s="112"/>
    </row>
    <row r="188" s="9" customFormat="1" ht="24" customHeight="1" spans="1:24">
      <c r="A188" s="93"/>
      <c r="B188" s="94"/>
      <c r="C188" s="94"/>
      <c r="D188" s="94"/>
      <c r="E188" s="94"/>
      <c r="F188" s="94"/>
      <c r="G188" s="92" t="s">
        <v>122</v>
      </c>
      <c r="H188" s="34" t="s">
        <v>48</v>
      </c>
      <c r="I188" s="34" t="s">
        <v>36</v>
      </c>
      <c r="J188" s="34" t="s">
        <v>81</v>
      </c>
      <c r="K188" s="105">
        <f>L188+O188</f>
        <v>1</v>
      </c>
      <c r="L188" s="105">
        <f>IF(I188="m",(M188+N188)*2.5*V188/28,(M188+N188)*2*V188/28)</f>
        <v>0</v>
      </c>
      <c r="M188" s="34"/>
      <c r="N188" s="34"/>
      <c r="O188" s="105">
        <f>IF(I188="m",(P188+Q188)*1.5*V188/28,(P188+Q188)*1*V188/28)</f>
        <v>1</v>
      </c>
      <c r="P188" s="34"/>
      <c r="Q188" s="34">
        <v>2</v>
      </c>
      <c r="R188" s="34"/>
      <c r="S188" s="34"/>
      <c r="T188" s="109"/>
      <c r="U188" s="110"/>
      <c r="V188" s="111">
        <v>14</v>
      </c>
      <c r="X188" s="112"/>
    </row>
    <row r="189" ht="24" customHeight="1" spans="1:24">
      <c r="A189" s="98"/>
      <c r="B189" s="99"/>
      <c r="C189" s="99"/>
      <c r="D189" s="99"/>
      <c r="E189" s="99"/>
      <c r="F189" s="99"/>
      <c r="G189" s="89" t="s">
        <v>199</v>
      </c>
      <c r="H189" s="64" t="s">
        <v>48</v>
      </c>
      <c r="I189" s="64" t="s">
        <v>36</v>
      </c>
      <c r="J189" s="64" t="s">
        <v>62</v>
      </c>
      <c r="K189" s="65">
        <f>L189+O189</f>
        <v>3</v>
      </c>
      <c r="L189" s="104">
        <f>IF(I189="m",(M189+N189)*2.5*V189/28,(M189+N189)*2*V189/28)</f>
        <v>3</v>
      </c>
      <c r="M189" s="64"/>
      <c r="N189" s="64">
        <v>3</v>
      </c>
      <c r="O189" s="104">
        <f>IF(I189="m",(P189+Q189)*1.5*V189/28,(P189+Q189)*1*V189/28)</f>
        <v>0</v>
      </c>
      <c r="P189" s="64"/>
      <c r="Q189" s="64"/>
      <c r="R189" s="64"/>
      <c r="S189" s="64"/>
      <c r="T189" s="83"/>
      <c r="U189" s="84"/>
      <c r="V189" s="85">
        <v>14</v>
      </c>
      <c r="X189" s="1" t="s">
        <v>200</v>
      </c>
    </row>
    <row r="190" ht="24" customHeight="1" spans="1:24">
      <c r="A190" s="48">
        <v>24</v>
      </c>
      <c r="B190" s="25" t="s">
        <v>30</v>
      </c>
      <c r="C190" s="25" t="s">
        <v>201</v>
      </c>
      <c r="D190" s="25" t="s">
        <v>30</v>
      </c>
      <c r="E190" s="25" t="s">
        <v>202</v>
      </c>
      <c r="F190" s="25" t="s">
        <v>187</v>
      </c>
      <c r="G190" s="26"/>
      <c r="H190" s="27"/>
      <c r="I190" s="27"/>
      <c r="J190" s="56">
        <v>16</v>
      </c>
      <c r="K190" s="57">
        <f t="shared" ref="K190:Q190" si="62">SUM(K192:K199)</f>
        <v>14</v>
      </c>
      <c r="L190" s="57">
        <f t="shared" si="62"/>
        <v>7</v>
      </c>
      <c r="M190" s="57">
        <f t="shared" si="62"/>
        <v>5</v>
      </c>
      <c r="N190" s="57">
        <f t="shared" si="62"/>
        <v>2</v>
      </c>
      <c r="O190" s="57">
        <f t="shared" si="62"/>
        <v>7</v>
      </c>
      <c r="P190" s="57">
        <f t="shared" si="62"/>
        <v>1</v>
      </c>
      <c r="Q190" s="57">
        <f t="shared" si="62"/>
        <v>13</v>
      </c>
      <c r="R190" s="57">
        <f>J190-K190</f>
        <v>2</v>
      </c>
      <c r="S190" s="57">
        <f>S191/28</f>
        <v>2</v>
      </c>
      <c r="T190" s="57"/>
      <c r="U190" s="86"/>
      <c r="V190" s="78"/>
      <c r="X190" s="76"/>
    </row>
    <row r="191" ht="24" customHeight="1" spans="1:24">
      <c r="A191" s="28"/>
      <c r="B191" s="29"/>
      <c r="C191" s="29"/>
      <c r="D191" s="29"/>
      <c r="E191" s="29"/>
      <c r="F191" s="29"/>
      <c r="G191" s="30"/>
      <c r="H191" s="31"/>
      <c r="I191" s="31"/>
      <c r="J191" s="58">
        <v>448</v>
      </c>
      <c r="K191" s="59">
        <f>K190*28</f>
        <v>392</v>
      </c>
      <c r="L191" s="59"/>
      <c r="M191" s="59"/>
      <c r="N191" s="59"/>
      <c r="O191" s="59"/>
      <c r="P191" s="59"/>
      <c r="Q191" s="59"/>
      <c r="R191" s="59">
        <f>J191-K191</f>
        <v>56</v>
      </c>
      <c r="S191" s="59">
        <f>SUM(S192:S199)</f>
        <v>56</v>
      </c>
      <c r="T191" s="31"/>
      <c r="U191" s="82"/>
      <c r="V191" s="80"/>
      <c r="X191" s="76"/>
    </row>
    <row r="192" ht="24" customHeight="1" spans="1:24">
      <c r="A192" s="28"/>
      <c r="B192" s="29"/>
      <c r="C192" s="29"/>
      <c r="D192" s="29"/>
      <c r="E192" s="29"/>
      <c r="F192" s="29"/>
      <c r="G192" s="32" t="s">
        <v>203</v>
      </c>
      <c r="H192" s="33" t="s">
        <v>48</v>
      </c>
      <c r="I192" s="33" t="s">
        <v>36</v>
      </c>
      <c r="J192" s="33" t="s">
        <v>37</v>
      </c>
      <c r="K192" s="60">
        <f t="shared" ref="K192:K199" si="63">L192+O192</f>
        <v>3</v>
      </c>
      <c r="L192" s="60">
        <f>IF(I192="m",(M192+N192)*2.5*V192/28,(M192+N192)*2*V192/28)</f>
        <v>3</v>
      </c>
      <c r="M192" s="33">
        <v>3</v>
      </c>
      <c r="N192" s="33"/>
      <c r="O192" s="60">
        <f>IF(I192="m",(P192+Q192)*1.5*V192/28,(P192+Q192)*1*V192/28)</f>
        <v>0</v>
      </c>
      <c r="P192" s="33"/>
      <c r="Q192" s="33"/>
      <c r="R192" s="33" t="s">
        <v>38</v>
      </c>
      <c r="S192" s="33">
        <v>10</v>
      </c>
      <c r="T192" s="140"/>
      <c r="U192" s="82"/>
      <c r="V192" s="80">
        <v>14</v>
      </c>
      <c r="X192" s="1" t="s">
        <v>204</v>
      </c>
    </row>
    <row r="193" ht="24" customHeight="1" spans="1:24">
      <c r="A193" s="28"/>
      <c r="B193" s="29"/>
      <c r="C193" s="29"/>
      <c r="D193" s="29"/>
      <c r="E193" s="29"/>
      <c r="F193" s="29"/>
      <c r="G193" s="32" t="s">
        <v>203</v>
      </c>
      <c r="H193" s="33" t="s">
        <v>48</v>
      </c>
      <c r="I193" s="33" t="s">
        <v>36</v>
      </c>
      <c r="J193" s="33" t="s">
        <v>97</v>
      </c>
      <c r="K193" s="60">
        <f t="shared" si="63"/>
        <v>0.5</v>
      </c>
      <c r="L193" s="60">
        <f>IF(I193="m",(M193+N193)*2.5*V194/28,(M193+N193)*2*V194/28)</f>
        <v>0</v>
      </c>
      <c r="M193" s="33"/>
      <c r="N193" s="33"/>
      <c r="O193" s="60">
        <f>IF(I193="m",(P193+Q193)*1.5*V194/28,(P193+Q193)*1*V194/28)</f>
        <v>0.5</v>
      </c>
      <c r="P193" s="33">
        <v>1</v>
      </c>
      <c r="Q193" s="33"/>
      <c r="R193" s="33" t="s">
        <v>41</v>
      </c>
      <c r="S193" s="33">
        <v>36</v>
      </c>
      <c r="T193" s="140"/>
      <c r="U193" s="82"/>
      <c r="V193" s="80">
        <v>14</v>
      </c>
      <c r="X193" s="146" t="s">
        <v>205</v>
      </c>
    </row>
    <row r="194" ht="24" customHeight="1" spans="1:24">
      <c r="A194" s="28"/>
      <c r="B194" s="29"/>
      <c r="C194" s="29"/>
      <c r="D194" s="29"/>
      <c r="E194" s="29"/>
      <c r="F194" s="29"/>
      <c r="G194" s="32" t="s">
        <v>206</v>
      </c>
      <c r="H194" s="33" t="s">
        <v>48</v>
      </c>
      <c r="I194" s="33" t="s">
        <v>36</v>
      </c>
      <c r="J194" s="33" t="s">
        <v>37</v>
      </c>
      <c r="K194" s="60">
        <f t="shared" si="63"/>
        <v>2</v>
      </c>
      <c r="L194" s="60">
        <f>IF(I194="m",(M194+N194)*2.5*V195/28,(M194+N194)*2*V195/28)</f>
        <v>2</v>
      </c>
      <c r="M194" s="33"/>
      <c r="N194" s="33">
        <v>2</v>
      </c>
      <c r="O194" s="60">
        <f>IF(I194="m",(P194+Q194)*1.5*V195/28,(P194+Q194)*1*V195/28)</f>
        <v>0</v>
      </c>
      <c r="P194" s="33"/>
      <c r="Q194" s="33"/>
      <c r="R194" s="33" t="s">
        <v>44</v>
      </c>
      <c r="S194" s="33">
        <v>10</v>
      </c>
      <c r="T194" s="140"/>
      <c r="U194" s="82"/>
      <c r="V194" s="80">
        <v>14</v>
      </c>
      <c r="X194" s="1" t="s">
        <v>204</v>
      </c>
    </row>
    <row r="195" ht="24" customHeight="1" spans="1:24">
      <c r="A195" s="28"/>
      <c r="B195" s="29"/>
      <c r="C195" s="29"/>
      <c r="D195" s="29"/>
      <c r="E195" s="29"/>
      <c r="F195" s="29"/>
      <c r="G195" s="32" t="s">
        <v>207</v>
      </c>
      <c r="H195" s="33" t="s">
        <v>48</v>
      </c>
      <c r="I195" s="33" t="s">
        <v>36</v>
      </c>
      <c r="J195" s="33" t="s">
        <v>100</v>
      </c>
      <c r="K195" s="60">
        <f t="shared" si="63"/>
        <v>1</v>
      </c>
      <c r="L195" s="60">
        <f>IF(I195="m",(M195+N195)*2.5*V195/28,(M195+N195)*2*V195/28)</f>
        <v>0</v>
      </c>
      <c r="M195" s="33"/>
      <c r="N195" s="33"/>
      <c r="O195" s="61">
        <f>IF(I195="m",(P195+Q195)*1.5*V195/28,(P195+Q195)*1*V195/28)</f>
        <v>1</v>
      </c>
      <c r="P195" s="33"/>
      <c r="Q195" s="33">
        <v>2</v>
      </c>
      <c r="R195" s="41"/>
      <c r="S195" s="41"/>
      <c r="T195" s="140"/>
      <c r="U195" s="82"/>
      <c r="V195" s="80">
        <v>14</v>
      </c>
      <c r="X195" s="146" t="s">
        <v>205</v>
      </c>
    </row>
    <row r="196" ht="24" customHeight="1" spans="1:24">
      <c r="A196" s="28"/>
      <c r="B196" s="29"/>
      <c r="C196" s="29"/>
      <c r="D196" s="29"/>
      <c r="E196" s="29"/>
      <c r="F196" s="29"/>
      <c r="G196" s="141" t="s">
        <v>208</v>
      </c>
      <c r="H196" s="33" t="s">
        <v>48</v>
      </c>
      <c r="I196" s="144" t="s">
        <v>36</v>
      </c>
      <c r="J196" s="144" t="s">
        <v>62</v>
      </c>
      <c r="K196" s="145">
        <f t="shared" si="63"/>
        <v>2</v>
      </c>
      <c r="L196" s="145">
        <f>IF(I196="m",(M196+N196)*2.5*V196/28,(M196+N196)*2*V196/28)</f>
        <v>2</v>
      </c>
      <c r="M196" s="41">
        <v>2</v>
      </c>
      <c r="N196" s="33"/>
      <c r="O196" s="145">
        <f>IF(I196="m",(P196+Q196)*1.5*V196/28,(P196+Q196)*1*V196/28)</f>
        <v>0</v>
      </c>
      <c r="P196" s="33"/>
      <c r="Q196" s="33"/>
      <c r="R196" s="33"/>
      <c r="S196" s="41"/>
      <c r="T196" s="81"/>
      <c r="U196" s="131"/>
      <c r="V196" s="80">
        <v>14</v>
      </c>
      <c r="X196" s="147" t="s">
        <v>101</v>
      </c>
    </row>
    <row r="197" ht="24" customHeight="1" spans="1:24">
      <c r="A197" s="90"/>
      <c r="B197" s="91"/>
      <c r="C197" s="91"/>
      <c r="D197" s="91"/>
      <c r="E197" s="29"/>
      <c r="F197" s="91"/>
      <c r="G197" s="96" t="s">
        <v>132</v>
      </c>
      <c r="H197" s="34" t="s">
        <v>48</v>
      </c>
      <c r="I197" s="34" t="s">
        <v>36</v>
      </c>
      <c r="J197" s="34" t="s">
        <v>100</v>
      </c>
      <c r="K197" s="106">
        <f t="shared" si="63"/>
        <v>2</v>
      </c>
      <c r="L197" s="106">
        <f>IF(I197="m",(M197+N197)*2.5*V197/28,(M197+N197)*2*V197/28)</f>
        <v>0</v>
      </c>
      <c r="M197" s="34"/>
      <c r="N197" s="34"/>
      <c r="O197" s="106">
        <f>IF(I197="m",(P197+Q197)*1.5*V197/28,(P197+Q197)*1*V197/28)</f>
        <v>2</v>
      </c>
      <c r="P197" s="34"/>
      <c r="Q197" s="34">
        <v>4</v>
      </c>
      <c r="R197" s="34"/>
      <c r="S197" s="34"/>
      <c r="T197" s="117"/>
      <c r="U197" s="115"/>
      <c r="V197" s="116">
        <v>14</v>
      </c>
      <c r="X197" s="146" t="s">
        <v>205</v>
      </c>
    </row>
    <row r="198" ht="24" customHeight="1" spans="1:24">
      <c r="A198" s="90"/>
      <c r="B198" s="91"/>
      <c r="C198" s="91"/>
      <c r="D198" s="91"/>
      <c r="E198" s="29"/>
      <c r="F198" s="91"/>
      <c r="G198" s="96" t="s">
        <v>209</v>
      </c>
      <c r="H198" s="34" t="s">
        <v>48</v>
      </c>
      <c r="I198" s="34" t="s">
        <v>36</v>
      </c>
      <c r="J198" s="34" t="s">
        <v>210</v>
      </c>
      <c r="K198" s="106">
        <f t="shared" si="63"/>
        <v>0.5</v>
      </c>
      <c r="L198" s="106">
        <f t="shared" ref="L198:L199" si="64">IF(I198="m",(M198+N198)*2.5*V198/28,(M198+N198)*2*V198/28)</f>
        <v>0</v>
      </c>
      <c r="M198" s="34"/>
      <c r="N198" s="34"/>
      <c r="O198" s="105">
        <f t="shared" ref="O198:O199" si="65">IF(I198="m",(P198+Q198)*1.5*V198/28,(P198+Q198)*1*V198/28)</f>
        <v>0.5</v>
      </c>
      <c r="P198" s="34"/>
      <c r="Q198" s="34">
        <v>1</v>
      </c>
      <c r="R198" s="34"/>
      <c r="S198" s="34"/>
      <c r="T198" s="117"/>
      <c r="U198" s="115"/>
      <c r="V198" s="116">
        <v>14</v>
      </c>
      <c r="X198" s="146" t="s">
        <v>211</v>
      </c>
    </row>
    <row r="199" ht="24" customHeight="1" spans="1:24">
      <c r="A199" s="90"/>
      <c r="B199" s="91"/>
      <c r="C199" s="91"/>
      <c r="D199" s="91"/>
      <c r="E199" s="40"/>
      <c r="F199" s="91"/>
      <c r="G199" s="32" t="s">
        <v>212</v>
      </c>
      <c r="H199" s="33" t="s">
        <v>48</v>
      </c>
      <c r="I199" s="33" t="s">
        <v>36</v>
      </c>
      <c r="J199" s="33" t="s">
        <v>97</v>
      </c>
      <c r="K199" s="60">
        <f t="shared" si="63"/>
        <v>3</v>
      </c>
      <c r="L199" s="60">
        <f t="shared" si="64"/>
        <v>0</v>
      </c>
      <c r="M199" s="33"/>
      <c r="N199" s="33"/>
      <c r="O199" s="60">
        <f t="shared" si="65"/>
        <v>3</v>
      </c>
      <c r="P199" s="33"/>
      <c r="Q199" s="33">
        <v>6</v>
      </c>
      <c r="R199" s="33"/>
      <c r="S199" s="33"/>
      <c r="T199" s="81"/>
      <c r="U199" s="82"/>
      <c r="V199" s="80">
        <v>14</v>
      </c>
      <c r="X199" s="1" t="s">
        <v>133</v>
      </c>
    </row>
    <row r="200" ht="24" customHeight="1" spans="1:24">
      <c r="A200" s="37">
        <v>25</v>
      </c>
      <c r="B200" s="36" t="s">
        <v>213</v>
      </c>
      <c r="C200" s="36" t="s">
        <v>125</v>
      </c>
      <c r="D200" s="36" t="s">
        <v>30</v>
      </c>
      <c r="E200" s="36" t="s">
        <v>57</v>
      </c>
      <c r="F200" s="36" t="s">
        <v>33</v>
      </c>
      <c r="G200" s="30"/>
      <c r="H200" s="31"/>
      <c r="I200" s="31"/>
      <c r="J200" s="58">
        <v>16</v>
      </c>
      <c r="K200" s="59">
        <f t="shared" ref="K200:Q200" si="66">SUM(K202:K210)</f>
        <v>12</v>
      </c>
      <c r="L200" s="59">
        <f t="shared" si="66"/>
        <v>4</v>
      </c>
      <c r="M200" s="59">
        <f t="shared" si="66"/>
        <v>3</v>
      </c>
      <c r="N200" s="59">
        <f t="shared" si="66"/>
        <v>1</v>
      </c>
      <c r="O200" s="59">
        <f t="shared" si="66"/>
        <v>8</v>
      </c>
      <c r="P200" s="59">
        <f t="shared" si="66"/>
        <v>1</v>
      </c>
      <c r="Q200" s="59">
        <f t="shared" si="66"/>
        <v>15</v>
      </c>
      <c r="R200" s="59">
        <f>J200-K200</f>
        <v>4</v>
      </c>
      <c r="S200" s="59">
        <f>S201/28</f>
        <v>4</v>
      </c>
      <c r="T200" s="59"/>
      <c r="U200" s="82"/>
      <c r="V200" s="80"/>
      <c r="X200" s="76"/>
    </row>
    <row r="201" ht="24" customHeight="1" spans="1:24">
      <c r="A201" s="28"/>
      <c r="B201" s="29"/>
      <c r="C201" s="29"/>
      <c r="D201" s="29"/>
      <c r="E201" s="29"/>
      <c r="F201" s="29"/>
      <c r="G201" s="30"/>
      <c r="H201" s="31"/>
      <c r="I201" s="31"/>
      <c r="J201" s="58">
        <v>448</v>
      </c>
      <c r="K201" s="59">
        <f>K200*28</f>
        <v>336</v>
      </c>
      <c r="L201" s="59"/>
      <c r="M201" s="59"/>
      <c r="N201" s="59"/>
      <c r="O201" s="59"/>
      <c r="P201" s="59"/>
      <c r="Q201" s="59"/>
      <c r="R201" s="59">
        <f>J201-K201</f>
        <v>112</v>
      </c>
      <c r="S201" s="59">
        <f>SUM(S202:S210)</f>
        <v>112</v>
      </c>
      <c r="T201" s="31"/>
      <c r="U201" s="82"/>
      <c r="V201" s="80"/>
      <c r="X201" s="76"/>
    </row>
    <row r="202" ht="24" customHeight="1" spans="1:24">
      <c r="A202" s="28"/>
      <c r="B202" s="29"/>
      <c r="C202" s="29"/>
      <c r="D202" s="29"/>
      <c r="E202" s="29"/>
      <c r="F202" s="29"/>
      <c r="G202" s="32" t="s">
        <v>214</v>
      </c>
      <c r="H202" s="33" t="s">
        <v>48</v>
      </c>
      <c r="I202" s="33" t="s">
        <v>36</v>
      </c>
      <c r="J202" s="33" t="s">
        <v>37</v>
      </c>
      <c r="K202" s="60">
        <f t="shared" ref="K202:K210" si="67">L202+O202</f>
        <v>1</v>
      </c>
      <c r="L202" s="60">
        <f>IF(I202="m",(M202+N202)*2.5*V202/28,(M202+N202)*2*V202/28)</f>
        <v>1</v>
      </c>
      <c r="M202" s="33">
        <v>1</v>
      </c>
      <c r="N202" s="33"/>
      <c r="O202" s="60">
        <f>IF(I202="m",(P202+Q202)*1.5*V202/28,(P202+Q202)*1*V202/28)</f>
        <v>0</v>
      </c>
      <c r="P202" s="33"/>
      <c r="Q202" s="33"/>
      <c r="R202" s="33" t="s">
        <v>38</v>
      </c>
      <c r="S202" s="33">
        <v>30</v>
      </c>
      <c r="T202" s="81"/>
      <c r="U202" s="82"/>
      <c r="V202" s="80">
        <v>14</v>
      </c>
      <c r="X202" s="1"/>
    </row>
    <row r="203" ht="24" customHeight="1" spans="1:24">
      <c r="A203" s="28"/>
      <c r="B203" s="29"/>
      <c r="C203" s="29"/>
      <c r="D203" s="29"/>
      <c r="E203" s="29"/>
      <c r="F203" s="29"/>
      <c r="G203" s="32" t="s">
        <v>215</v>
      </c>
      <c r="H203" s="33" t="s">
        <v>48</v>
      </c>
      <c r="I203" s="33" t="s">
        <v>36</v>
      </c>
      <c r="J203" s="33" t="s">
        <v>37</v>
      </c>
      <c r="K203" s="60">
        <f t="shared" si="67"/>
        <v>1</v>
      </c>
      <c r="L203" s="60">
        <f>IF(I203="m",(M203+N203)*2.5*V203/28,(M203+N203)*2*V203/28)</f>
        <v>1</v>
      </c>
      <c r="M203" s="33"/>
      <c r="N203" s="33">
        <v>1</v>
      </c>
      <c r="O203" s="60">
        <f>IF(I203="m",(P203+Q203)*1.5*V203/28,(P203+Q203)*1*V203/28)</f>
        <v>0</v>
      </c>
      <c r="P203" s="33"/>
      <c r="Q203" s="33"/>
      <c r="R203" s="33" t="s">
        <v>41</v>
      </c>
      <c r="S203" s="33">
        <v>62</v>
      </c>
      <c r="T203" s="81"/>
      <c r="U203" s="82"/>
      <c r="V203" s="80">
        <v>14</v>
      </c>
      <c r="X203" s="1"/>
    </row>
    <row r="204" ht="24" customHeight="1" spans="1:24">
      <c r="A204" s="28"/>
      <c r="B204" s="29"/>
      <c r="C204" s="29"/>
      <c r="D204" s="29"/>
      <c r="E204" s="29"/>
      <c r="F204" s="29"/>
      <c r="G204" s="32" t="s">
        <v>216</v>
      </c>
      <c r="H204" s="33" t="s">
        <v>48</v>
      </c>
      <c r="I204" s="33" t="s">
        <v>36</v>
      </c>
      <c r="J204" s="33" t="s">
        <v>60</v>
      </c>
      <c r="K204" s="60">
        <f t="shared" si="67"/>
        <v>1</v>
      </c>
      <c r="L204" s="60">
        <f>IF(I204="m",(M204+N204)*2.5*V204/28,(M204+N204)*2*V204/28)</f>
        <v>1</v>
      </c>
      <c r="M204" s="33">
        <v>1</v>
      </c>
      <c r="N204" s="33"/>
      <c r="O204" s="60"/>
      <c r="P204" s="33"/>
      <c r="Q204" s="33"/>
      <c r="R204" s="33" t="s">
        <v>44</v>
      </c>
      <c r="S204" s="33">
        <v>20</v>
      </c>
      <c r="T204" s="81"/>
      <c r="U204" s="82"/>
      <c r="V204" s="80">
        <v>14</v>
      </c>
      <c r="X204" s="1"/>
    </row>
    <row r="205" ht="24" customHeight="1" spans="1:24">
      <c r="A205" s="28"/>
      <c r="B205" s="29"/>
      <c r="C205" s="29"/>
      <c r="D205" s="29"/>
      <c r="E205" s="29"/>
      <c r="F205" s="29"/>
      <c r="G205" s="38" t="s">
        <v>217</v>
      </c>
      <c r="H205" s="33" t="s">
        <v>48</v>
      </c>
      <c r="I205" s="33" t="s">
        <v>36</v>
      </c>
      <c r="J205" s="33" t="s">
        <v>159</v>
      </c>
      <c r="K205" s="61">
        <f t="shared" si="67"/>
        <v>3</v>
      </c>
      <c r="L205" s="61">
        <f>IF(I205="m",(M205+N205)*2.5*V205/28,(M205+N205)*2*V205/28)</f>
        <v>0</v>
      </c>
      <c r="M205" s="33"/>
      <c r="N205" s="33"/>
      <c r="O205" s="61">
        <f>IF(I205="m",(P205+Q205)*1.5*V205/28,(P205+Q205)*1*V205/28)</f>
        <v>3</v>
      </c>
      <c r="P205" s="33"/>
      <c r="Q205" s="33">
        <v>6</v>
      </c>
      <c r="R205" s="33"/>
      <c r="S205" s="33"/>
      <c r="T205" s="81"/>
      <c r="U205" s="82"/>
      <c r="V205" s="80">
        <v>14</v>
      </c>
      <c r="X205" s="1"/>
    </row>
    <row r="206" ht="24" customHeight="1" spans="1:24">
      <c r="A206" s="28"/>
      <c r="B206" s="29"/>
      <c r="C206" s="29"/>
      <c r="D206" s="29"/>
      <c r="E206" s="29"/>
      <c r="F206" s="29"/>
      <c r="G206" s="92" t="s">
        <v>218</v>
      </c>
      <c r="H206" s="34" t="s">
        <v>48</v>
      </c>
      <c r="I206" s="34" t="s">
        <v>36</v>
      </c>
      <c r="J206" s="34" t="s">
        <v>100</v>
      </c>
      <c r="K206" s="105">
        <f t="shared" si="67"/>
        <v>2</v>
      </c>
      <c r="L206" s="106">
        <f>IF(I206="m",(M206+N206)*2.5*V205/28,(M206+N206)*2*V205/28)</f>
        <v>0</v>
      </c>
      <c r="M206" s="34"/>
      <c r="N206" s="34"/>
      <c r="O206" s="106">
        <f>IF(I206="m",(P206+Q206)*1.5*V205/28,(P206+Q206)*1*V205/28)</f>
        <v>2</v>
      </c>
      <c r="P206" s="34"/>
      <c r="Q206" s="34">
        <v>4</v>
      </c>
      <c r="R206" s="34"/>
      <c r="S206" s="34"/>
      <c r="T206" s="138"/>
      <c r="U206" s="82"/>
      <c r="V206" s="80">
        <v>14</v>
      </c>
      <c r="X206" s="76" t="s">
        <v>205</v>
      </c>
    </row>
    <row r="207" s="9" customFormat="1" ht="24" customHeight="1" spans="1:24">
      <c r="A207" s="90"/>
      <c r="B207" s="91"/>
      <c r="C207" s="91"/>
      <c r="D207" s="91"/>
      <c r="E207" s="29"/>
      <c r="F207" s="91"/>
      <c r="G207" s="92" t="s">
        <v>219</v>
      </c>
      <c r="H207" s="34" t="s">
        <v>48</v>
      </c>
      <c r="I207" s="34" t="s">
        <v>36</v>
      </c>
      <c r="J207" s="34" t="s">
        <v>220</v>
      </c>
      <c r="K207" s="106">
        <f t="shared" si="67"/>
        <v>0.5</v>
      </c>
      <c r="L207" s="106">
        <f>IF(I207="m",(M207+N207)*2.5*V207/28,(M207+N207)*2*V207/28)</f>
        <v>0</v>
      </c>
      <c r="M207" s="34"/>
      <c r="N207" s="34"/>
      <c r="O207" s="106">
        <f>IF(I207="m",(P207+Q207)*1.5*V207/28,(P207+Q207)*1*V207/28)</f>
        <v>0.5</v>
      </c>
      <c r="P207" s="34"/>
      <c r="Q207" s="34">
        <v>1</v>
      </c>
      <c r="R207" s="34"/>
      <c r="S207" s="34"/>
      <c r="T207" s="117"/>
      <c r="U207" s="115"/>
      <c r="V207" s="116">
        <v>14</v>
      </c>
      <c r="X207" s="146"/>
    </row>
    <row r="208" ht="24" customHeight="1" spans="1:24">
      <c r="A208" s="28"/>
      <c r="B208" s="29"/>
      <c r="C208" s="29"/>
      <c r="D208" s="29"/>
      <c r="E208" s="29"/>
      <c r="F208" s="29"/>
      <c r="G208" s="92" t="s">
        <v>221</v>
      </c>
      <c r="H208" s="34" t="s">
        <v>48</v>
      </c>
      <c r="I208" s="34" t="s">
        <v>36</v>
      </c>
      <c r="J208" s="34" t="s">
        <v>60</v>
      </c>
      <c r="K208" s="106">
        <f t="shared" si="67"/>
        <v>1</v>
      </c>
      <c r="L208" s="106">
        <f>IF(I208="m",(M208+N208)*2.5*V208/28,(M208+N208)*2*V208/28)</f>
        <v>1</v>
      </c>
      <c r="M208" s="34">
        <v>1</v>
      </c>
      <c r="N208" s="34"/>
      <c r="O208" s="106">
        <f>IF(I208="m",(P208+Q208)*1.5*V208/28,(P208+Q208)*1*V208/28)</f>
        <v>0</v>
      </c>
      <c r="P208" s="34"/>
      <c r="Q208" s="113"/>
      <c r="R208" s="34"/>
      <c r="S208" s="87"/>
      <c r="T208" s="138"/>
      <c r="U208" s="139"/>
      <c r="V208" s="88">
        <v>14</v>
      </c>
      <c r="X208" s="1"/>
    </row>
    <row r="209" ht="24" customHeight="1" spans="1:24">
      <c r="A209" s="28"/>
      <c r="B209" s="29"/>
      <c r="C209" s="29"/>
      <c r="D209" s="29"/>
      <c r="E209" s="29"/>
      <c r="F209" s="29"/>
      <c r="G209" s="96" t="s">
        <v>126</v>
      </c>
      <c r="H209" s="34" t="s">
        <v>48</v>
      </c>
      <c r="I209" s="34" t="s">
        <v>36</v>
      </c>
      <c r="J209" s="34" t="s">
        <v>43</v>
      </c>
      <c r="K209" s="106">
        <f t="shared" si="67"/>
        <v>0.5</v>
      </c>
      <c r="L209" s="106">
        <f>IF(I209="m",(M209+N209)*2.5*V209/28,(M209+N209)*2*V209/28)</f>
        <v>0</v>
      </c>
      <c r="M209" s="34"/>
      <c r="N209" s="34"/>
      <c r="O209" s="106">
        <f>IF(I209="m",(P209+Q209)*1.5*V209/28,(P209+Q209)*1*V209/28)</f>
        <v>0.5</v>
      </c>
      <c r="P209" s="34">
        <v>1</v>
      </c>
      <c r="Q209" s="33"/>
      <c r="R209" s="33"/>
      <c r="S209" s="33"/>
      <c r="T209" s="81"/>
      <c r="U209" s="82"/>
      <c r="V209" s="80">
        <v>14</v>
      </c>
      <c r="X209" s="76" t="s">
        <v>127</v>
      </c>
    </row>
    <row r="210" ht="24" customHeight="1" spans="1:24">
      <c r="A210" s="28"/>
      <c r="B210" s="29"/>
      <c r="C210" s="29"/>
      <c r="D210" s="29"/>
      <c r="E210" s="40"/>
      <c r="F210" s="29"/>
      <c r="G210" s="92" t="s">
        <v>222</v>
      </c>
      <c r="H210" s="34" t="s">
        <v>48</v>
      </c>
      <c r="I210" s="34" t="s">
        <v>36</v>
      </c>
      <c r="J210" s="34" t="s">
        <v>223</v>
      </c>
      <c r="K210" s="106">
        <f t="shared" si="67"/>
        <v>2</v>
      </c>
      <c r="L210" s="106">
        <f>IF(I210="m",(M210+N210)*2.5*V210/28,(M210+N210)*2*V210/28)</f>
        <v>0</v>
      </c>
      <c r="M210" s="34"/>
      <c r="N210" s="34"/>
      <c r="O210" s="106">
        <f>IF(I210="m",(P210+Q210)*1.5*V210/28,(P210+Q210)*1*V210/28)</f>
        <v>2</v>
      </c>
      <c r="P210" s="34"/>
      <c r="Q210" s="34">
        <v>4</v>
      </c>
      <c r="R210" s="34"/>
      <c r="S210" s="34"/>
      <c r="T210" s="81"/>
      <c r="U210" s="82"/>
      <c r="V210" s="88">
        <v>14</v>
      </c>
      <c r="X210" s="76" t="s">
        <v>224</v>
      </c>
    </row>
    <row r="211" ht="24" customHeight="1" spans="1:24">
      <c r="A211" s="37">
        <v>26</v>
      </c>
      <c r="B211" s="36" t="s">
        <v>30</v>
      </c>
      <c r="C211" s="36" t="s">
        <v>225</v>
      </c>
      <c r="D211" s="36" t="s">
        <v>30</v>
      </c>
      <c r="E211" s="36" t="s">
        <v>226</v>
      </c>
      <c r="F211" s="36" t="s">
        <v>33</v>
      </c>
      <c r="G211" s="30"/>
      <c r="H211" s="31"/>
      <c r="I211" s="31"/>
      <c r="J211" s="58">
        <v>16</v>
      </c>
      <c r="K211" s="59">
        <f t="shared" ref="K211:Q211" si="68">SUM(K213:K218)</f>
        <v>12</v>
      </c>
      <c r="L211" s="59">
        <f t="shared" si="68"/>
        <v>11</v>
      </c>
      <c r="M211" s="59">
        <f t="shared" si="68"/>
        <v>4</v>
      </c>
      <c r="N211" s="59">
        <f t="shared" si="68"/>
        <v>7</v>
      </c>
      <c r="O211" s="59">
        <f t="shared" si="68"/>
        <v>1</v>
      </c>
      <c r="P211" s="59">
        <f t="shared" si="68"/>
        <v>0</v>
      </c>
      <c r="Q211" s="59">
        <f t="shared" si="68"/>
        <v>2</v>
      </c>
      <c r="R211" s="59">
        <f>J211-K211</f>
        <v>4</v>
      </c>
      <c r="S211" s="59">
        <f>S212/28</f>
        <v>4</v>
      </c>
      <c r="T211" s="59"/>
      <c r="U211" s="82"/>
      <c r="V211" s="80"/>
      <c r="X211" s="76"/>
    </row>
    <row r="212" ht="24" customHeight="1" spans="1:24">
      <c r="A212" s="28"/>
      <c r="B212" s="29"/>
      <c r="C212" s="29"/>
      <c r="D212" s="29"/>
      <c r="E212" s="29"/>
      <c r="F212" s="29"/>
      <c r="G212" s="30"/>
      <c r="H212" s="31"/>
      <c r="I212" s="31"/>
      <c r="J212" s="58">
        <v>448</v>
      </c>
      <c r="K212" s="59">
        <f>K211*28</f>
        <v>336</v>
      </c>
      <c r="L212" s="59"/>
      <c r="M212" s="59"/>
      <c r="N212" s="59"/>
      <c r="O212" s="59"/>
      <c r="P212" s="59"/>
      <c r="Q212" s="59"/>
      <c r="R212" s="59">
        <f>J212-K212</f>
        <v>112</v>
      </c>
      <c r="S212" s="59">
        <f>SUM(S213:S218)</f>
        <v>112</v>
      </c>
      <c r="T212" s="31"/>
      <c r="U212" s="82"/>
      <c r="V212" s="80"/>
      <c r="X212" s="76"/>
    </row>
    <row r="213" ht="24" customHeight="1" spans="1:24">
      <c r="A213" s="28"/>
      <c r="B213" s="29"/>
      <c r="C213" s="29"/>
      <c r="D213" s="29"/>
      <c r="E213" s="29"/>
      <c r="F213" s="29"/>
      <c r="G213" s="32" t="s">
        <v>167</v>
      </c>
      <c r="H213" s="33" t="s">
        <v>114</v>
      </c>
      <c r="I213" s="33" t="s">
        <v>36</v>
      </c>
      <c r="J213" s="33" t="s">
        <v>37</v>
      </c>
      <c r="K213" s="60">
        <f t="shared" ref="K213:K218" si="69">L213+O213</f>
        <v>2</v>
      </c>
      <c r="L213" s="60">
        <f t="shared" ref="L213:L218" si="70">IF(I213="m",(M213+N213)*2.5*V213/28,(M213+N213)*2*V213/28)</f>
        <v>2</v>
      </c>
      <c r="M213" s="33"/>
      <c r="N213" s="33">
        <v>2</v>
      </c>
      <c r="O213" s="60">
        <f t="shared" ref="O213:O218" si="71">IF(I213="m",(P213+Q213)*1.5*V213/28,(P213+Q213)*1*V213/28)</f>
        <v>0</v>
      </c>
      <c r="P213" s="33"/>
      <c r="Q213" s="33"/>
      <c r="R213" s="33" t="s">
        <v>38</v>
      </c>
      <c r="S213" s="33">
        <v>30</v>
      </c>
      <c r="T213" s="81"/>
      <c r="U213" s="82"/>
      <c r="V213" s="80">
        <v>14</v>
      </c>
      <c r="X213" s="1" t="s">
        <v>225</v>
      </c>
    </row>
    <row r="214" ht="24" customHeight="1" spans="1:24">
      <c r="A214" s="28"/>
      <c r="B214" s="29"/>
      <c r="C214" s="29"/>
      <c r="D214" s="29"/>
      <c r="E214" s="29"/>
      <c r="F214" s="29"/>
      <c r="G214" s="32" t="s">
        <v>227</v>
      </c>
      <c r="H214" s="33" t="s">
        <v>83</v>
      </c>
      <c r="I214" s="33" t="s">
        <v>36</v>
      </c>
      <c r="J214" s="33" t="s">
        <v>40</v>
      </c>
      <c r="K214" s="60">
        <f t="shared" si="69"/>
        <v>2</v>
      </c>
      <c r="L214" s="60">
        <f t="shared" si="70"/>
        <v>2</v>
      </c>
      <c r="M214" s="33">
        <v>2</v>
      </c>
      <c r="N214" s="33"/>
      <c r="O214" s="60">
        <f t="shared" si="71"/>
        <v>0</v>
      </c>
      <c r="P214" s="33"/>
      <c r="Q214" s="33"/>
      <c r="R214" s="33" t="s">
        <v>41</v>
      </c>
      <c r="S214" s="33">
        <v>62</v>
      </c>
      <c r="T214" s="81"/>
      <c r="U214" s="82"/>
      <c r="V214" s="80">
        <v>14</v>
      </c>
      <c r="X214" s="1" t="s">
        <v>225</v>
      </c>
    </row>
    <row r="215" ht="24" customHeight="1" spans="1:24">
      <c r="A215" s="28"/>
      <c r="B215" s="29"/>
      <c r="C215" s="29"/>
      <c r="D215" s="29"/>
      <c r="E215" s="29"/>
      <c r="F215" s="29"/>
      <c r="G215" s="32" t="s">
        <v>228</v>
      </c>
      <c r="H215" s="33" t="s">
        <v>114</v>
      </c>
      <c r="I215" s="33" t="s">
        <v>36</v>
      </c>
      <c r="J215" s="33" t="s">
        <v>40</v>
      </c>
      <c r="K215" s="60">
        <f t="shared" si="69"/>
        <v>2</v>
      </c>
      <c r="L215" s="60">
        <f t="shared" si="70"/>
        <v>2</v>
      </c>
      <c r="M215" s="33"/>
      <c r="N215" s="33">
        <v>2</v>
      </c>
      <c r="O215" s="60">
        <f t="shared" si="71"/>
        <v>0</v>
      </c>
      <c r="P215" s="33"/>
      <c r="Q215" s="33"/>
      <c r="R215" s="33" t="s">
        <v>44</v>
      </c>
      <c r="S215" s="33">
        <v>20</v>
      </c>
      <c r="T215" s="81"/>
      <c r="U215" s="82"/>
      <c r="V215" s="80">
        <v>14</v>
      </c>
      <c r="X215" s="1" t="s">
        <v>225</v>
      </c>
    </row>
    <row r="216" ht="24" customHeight="1" spans="1:24">
      <c r="A216" s="28"/>
      <c r="B216" s="29"/>
      <c r="C216" s="29"/>
      <c r="D216" s="29"/>
      <c r="E216" s="29"/>
      <c r="F216" s="29"/>
      <c r="G216" s="96" t="s">
        <v>229</v>
      </c>
      <c r="H216" s="34" t="s">
        <v>114</v>
      </c>
      <c r="I216" s="34" t="s">
        <v>36</v>
      </c>
      <c r="J216" s="34" t="s">
        <v>60</v>
      </c>
      <c r="K216" s="106">
        <f t="shared" si="69"/>
        <v>2</v>
      </c>
      <c r="L216" s="106">
        <f t="shared" si="70"/>
        <v>2</v>
      </c>
      <c r="M216" s="34">
        <v>2</v>
      </c>
      <c r="N216" s="33"/>
      <c r="O216" s="60">
        <f t="shared" si="71"/>
        <v>0</v>
      </c>
      <c r="P216" s="33"/>
      <c r="Q216" s="33"/>
      <c r="R216" s="33"/>
      <c r="S216" s="33"/>
      <c r="T216" s="81"/>
      <c r="U216" s="82"/>
      <c r="V216" s="80">
        <v>14</v>
      </c>
      <c r="X216" s="1" t="s">
        <v>225</v>
      </c>
    </row>
    <row r="217" ht="24" customHeight="1" spans="1:24">
      <c r="A217" s="28"/>
      <c r="B217" s="29"/>
      <c r="C217" s="29"/>
      <c r="D217" s="29"/>
      <c r="E217" s="29"/>
      <c r="F217" s="29"/>
      <c r="G217" s="38" t="s">
        <v>230</v>
      </c>
      <c r="H217" s="33" t="s">
        <v>75</v>
      </c>
      <c r="I217" s="33" t="s">
        <v>36</v>
      </c>
      <c r="J217" s="33" t="s">
        <v>40</v>
      </c>
      <c r="K217" s="61">
        <f t="shared" si="69"/>
        <v>3</v>
      </c>
      <c r="L217" s="60">
        <f t="shared" si="70"/>
        <v>3</v>
      </c>
      <c r="M217" s="33"/>
      <c r="N217" s="41">
        <v>3</v>
      </c>
      <c r="O217" s="61">
        <f t="shared" si="71"/>
        <v>0</v>
      </c>
      <c r="P217" s="41"/>
      <c r="Q217" s="33"/>
      <c r="R217" s="33"/>
      <c r="S217" s="33"/>
      <c r="T217" s="81"/>
      <c r="U217" s="82"/>
      <c r="V217" s="80">
        <v>14</v>
      </c>
      <c r="X217" s="1" t="s">
        <v>225</v>
      </c>
    </row>
    <row r="218" ht="24" customHeight="1" spans="1:24">
      <c r="A218" s="28"/>
      <c r="B218" s="29"/>
      <c r="C218" s="29"/>
      <c r="D218" s="29"/>
      <c r="E218" s="40"/>
      <c r="F218" s="29"/>
      <c r="G218" s="32" t="s">
        <v>231</v>
      </c>
      <c r="H218" s="33" t="s">
        <v>114</v>
      </c>
      <c r="I218" s="33" t="s">
        <v>36</v>
      </c>
      <c r="J218" s="33" t="s">
        <v>81</v>
      </c>
      <c r="K218" s="60">
        <f t="shared" si="69"/>
        <v>1</v>
      </c>
      <c r="L218" s="60">
        <f t="shared" si="70"/>
        <v>0</v>
      </c>
      <c r="M218" s="33"/>
      <c r="N218" s="33"/>
      <c r="O218" s="60">
        <f t="shared" si="71"/>
        <v>1</v>
      </c>
      <c r="P218" s="33"/>
      <c r="Q218" s="33">
        <v>2</v>
      </c>
      <c r="R218" s="33"/>
      <c r="S218" s="33"/>
      <c r="T218" s="81"/>
      <c r="U218" s="82"/>
      <c r="V218" s="80">
        <v>14</v>
      </c>
      <c r="X218" s="1" t="s">
        <v>225</v>
      </c>
    </row>
    <row r="219" ht="24" customHeight="1" spans="1:24">
      <c r="A219" s="37">
        <v>27</v>
      </c>
      <c r="B219" s="94" t="s">
        <v>30</v>
      </c>
      <c r="C219" s="94" t="s">
        <v>135</v>
      </c>
      <c r="D219" s="94" t="s">
        <v>30</v>
      </c>
      <c r="E219" s="94" t="s">
        <v>232</v>
      </c>
      <c r="F219" s="94" t="s">
        <v>33</v>
      </c>
      <c r="G219" s="30"/>
      <c r="H219" s="31"/>
      <c r="I219" s="31"/>
      <c r="J219" s="58">
        <v>16</v>
      </c>
      <c r="K219" s="59">
        <f t="shared" ref="K219:Q219" si="72">SUM(K221:K226)</f>
        <v>12</v>
      </c>
      <c r="L219" s="59">
        <f t="shared" si="72"/>
        <v>4</v>
      </c>
      <c r="M219" s="59">
        <f t="shared" si="72"/>
        <v>2</v>
      </c>
      <c r="N219" s="59">
        <f t="shared" si="72"/>
        <v>2</v>
      </c>
      <c r="O219" s="59">
        <f t="shared" si="72"/>
        <v>8</v>
      </c>
      <c r="P219" s="59">
        <f t="shared" si="72"/>
        <v>8</v>
      </c>
      <c r="Q219" s="59">
        <f t="shared" si="72"/>
        <v>8</v>
      </c>
      <c r="R219" s="59">
        <f>J219-K219</f>
        <v>4</v>
      </c>
      <c r="S219" s="59">
        <f>S220/28</f>
        <v>4</v>
      </c>
      <c r="T219" s="59"/>
      <c r="U219" s="82"/>
      <c r="V219" s="80"/>
      <c r="X219" s="76"/>
    </row>
    <row r="220" ht="24" customHeight="1" spans="1:24">
      <c r="A220" s="28"/>
      <c r="B220" s="94"/>
      <c r="C220" s="94"/>
      <c r="D220" s="94"/>
      <c r="E220" s="94"/>
      <c r="F220" s="94"/>
      <c r="G220" s="30"/>
      <c r="H220" s="31"/>
      <c r="I220" s="31"/>
      <c r="J220" s="58">
        <v>448</v>
      </c>
      <c r="K220" s="59">
        <f>K219*28</f>
        <v>336</v>
      </c>
      <c r="L220" s="59"/>
      <c r="M220" s="59"/>
      <c r="N220" s="59"/>
      <c r="O220" s="59"/>
      <c r="P220" s="59"/>
      <c r="Q220" s="59"/>
      <c r="R220" s="59">
        <f>J220-K220</f>
        <v>112</v>
      </c>
      <c r="S220" s="59">
        <f>SUM(S221:S226)</f>
        <v>112</v>
      </c>
      <c r="T220" s="31"/>
      <c r="U220" s="82"/>
      <c r="V220" s="80"/>
      <c r="X220" s="76"/>
    </row>
    <row r="221" ht="24" customHeight="1" spans="1:24">
      <c r="A221" s="28"/>
      <c r="B221" s="94"/>
      <c r="C221" s="94"/>
      <c r="D221" s="94"/>
      <c r="E221" s="94"/>
      <c r="F221" s="94"/>
      <c r="G221" s="32" t="s">
        <v>82</v>
      </c>
      <c r="H221" s="33" t="s">
        <v>96</v>
      </c>
      <c r="I221" s="33" t="s">
        <v>36</v>
      </c>
      <c r="J221" s="33" t="s">
        <v>40</v>
      </c>
      <c r="K221" s="60">
        <v>2</v>
      </c>
      <c r="L221" s="60">
        <v>2</v>
      </c>
      <c r="M221" s="33">
        <v>2</v>
      </c>
      <c r="N221" s="33"/>
      <c r="O221" s="60">
        <v>0</v>
      </c>
      <c r="P221" s="33"/>
      <c r="Q221" s="33"/>
      <c r="R221" s="33" t="s">
        <v>38</v>
      </c>
      <c r="S221" s="33">
        <v>30</v>
      </c>
      <c r="T221" s="81"/>
      <c r="U221" s="82"/>
      <c r="V221" s="80">
        <v>14</v>
      </c>
      <c r="X221" s="76"/>
    </row>
    <row r="222" ht="24" customHeight="1" spans="1:24">
      <c r="A222" s="28"/>
      <c r="B222" s="94"/>
      <c r="C222" s="94"/>
      <c r="D222" s="94"/>
      <c r="E222" s="94"/>
      <c r="F222" s="94"/>
      <c r="G222" s="32" t="s">
        <v>134</v>
      </c>
      <c r="H222" s="33" t="s">
        <v>96</v>
      </c>
      <c r="I222" s="33" t="s">
        <v>36</v>
      </c>
      <c r="J222" s="33" t="s">
        <v>40</v>
      </c>
      <c r="K222" s="60">
        <v>2</v>
      </c>
      <c r="L222" s="60">
        <v>2</v>
      </c>
      <c r="M222" s="33"/>
      <c r="N222" s="33">
        <v>2</v>
      </c>
      <c r="O222" s="60">
        <v>0</v>
      </c>
      <c r="P222" s="87"/>
      <c r="Q222" s="87"/>
      <c r="R222" s="33" t="s">
        <v>41</v>
      </c>
      <c r="S222" s="33">
        <v>62</v>
      </c>
      <c r="T222" s="81"/>
      <c r="U222" s="82"/>
      <c r="V222" s="80">
        <v>14</v>
      </c>
      <c r="X222" s="76"/>
    </row>
    <row r="223" ht="24" customHeight="1" spans="1:24">
      <c r="A223" s="28"/>
      <c r="B223" s="94"/>
      <c r="C223" s="94"/>
      <c r="D223" s="94"/>
      <c r="E223" s="94"/>
      <c r="F223" s="94"/>
      <c r="G223" s="32" t="s">
        <v>233</v>
      </c>
      <c r="H223" s="34" t="s">
        <v>49</v>
      </c>
      <c r="I223" s="33" t="s">
        <v>36</v>
      </c>
      <c r="J223" s="33" t="s">
        <v>43</v>
      </c>
      <c r="K223" s="60">
        <v>2</v>
      </c>
      <c r="L223" s="60">
        <v>0</v>
      </c>
      <c r="M223" s="33"/>
      <c r="N223" s="33"/>
      <c r="O223" s="60">
        <v>2</v>
      </c>
      <c r="P223" s="33">
        <v>4</v>
      </c>
      <c r="Q223" s="33"/>
      <c r="R223" s="33" t="s">
        <v>44</v>
      </c>
      <c r="S223" s="33">
        <v>20</v>
      </c>
      <c r="T223" s="81"/>
      <c r="U223" s="82"/>
      <c r="V223" s="80">
        <v>14</v>
      </c>
      <c r="X223" s="76"/>
    </row>
    <row r="224" ht="24" customHeight="1" spans="1:24">
      <c r="A224" s="28"/>
      <c r="B224" s="94"/>
      <c r="C224" s="94"/>
      <c r="D224" s="94"/>
      <c r="E224" s="94"/>
      <c r="F224" s="94"/>
      <c r="G224" s="32" t="s">
        <v>234</v>
      </c>
      <c r="H224" s="34" t="s">
        <v>49</v>
      </c>
      <c r="I224" s="33" t="s">
        <v>36</v>
      </c>
      <c r="J224" s="33" t="s">
        <v>43</v>
      </c>
      <c r="K224" s="60">
        <v>2</v>
      </c>
      <c r="L224" s="60">
        <v>0</v>
      </c>
      <c r="M224" s="33"/>
      <c r="N224" s="33"/>
      <c r="O224" s="61">
        <v>2</v>
      </c>
      <c r="P224" s="33"/>
      <c r="Q224" s="33">
        <v>4</v>
      </c>
      <c r="R224" s="33"/>
      <c r="S224" s="33"/>
      <c r="T224" s="81"/>
      <c r="U224" s="82"/>
      <c r="V224" s="80">
        <v>14</v>
      </c>
      <c r="X224" s="76"/>
    </row>
    <row r="225" ht="24" customHeight="1" spans="1:24">
      <c r="A225" s="28"/>
      <c r="B225" s="94"/>
      <c r="C225" s="94"/>
      <c r="D225" s="94"/>
      <c r="E225" s="94"/>
      <c r="F225" s="94"/>
      <c r="G225" s="142" t="s">
        <v>233</v>
      </c>
      <c r="H225" s="33" t="s">
        <v>48</v>
      </c>
      <c r="I225" s="33" t="s">
        <v>36</v>
      </c>
      <c r="J225" s="33" t="s">
        <v>43</v>
      </c>
      <c r="K225" s="60">
        <v>2</v>
      </c>
      <c r="L225" s="60">
        <v>0</v>
      </c>
      <c r="M225" s="33"/>
      <c r="N225" s="33"/>
      <c r="O225" s="61">
        <f t="shared" ref="O225" si="73">IF(I225="m",(P225+Q225)*1.5*V225/28,(P225+Q225)*1*V225/28)</f>
        <v>2</v>
      </c>
      <c r="P225" s="33">
        <v>4</v>
      </c>
      <c r="Q225" s="33"/>
      <c r="R225" s="33"/>
      <c r="S225" s="33"/>
      <c r="T225" s="81"/>
      <c r="U225" s="82"/>
      <c r="V225" s="80">
        <v>14</v>
      </c>
      <c r="X225" s="76" t="s">
        <v>135</v>
      </c>
    </row>
    <row r="226" ht="24" customHeight="1" spans="1:24">
      <c r="A226" s="44"/>
      <c r="B226" s="99"/>
      <c r="C226" s="99"/>
      <c r="D226" s="99"/>
      <c r="E226" s="99"/>
      <c r="F226" s="99"/>
      <c r="G226" s="89" t="s">
        <v>235</v>
      </c>
      <c r="H226" s="64" t="s">
        <v>35</v>
      </c>
      <c r="I226" s="64" t="s">
        <v>36</v>
      </c>
      <c r="J226" s="64" t="s">
        <v>97</v>
      </c>
      <c r="K226" s="104">
        <v>2</v>
      </c>
      <c r="L226" s="104">
        <v>0</v>
      </c>
      <c r="M226" s="64"/>
      <c r="N226" s="64"/>
      <c r="O226" s="65">
        <v>2</v>
      </c>
      <c r="P226" s="64"/>
      <c r="Q226" s="64">
        <v>4</v>
      </c>
      <c r="R226" s="64"/>
      <c r="S226" s="64"/>
      <c r="T226" s="83"/>
      <c r="U226" s="84"/>
      <c r="V226" s="85">
        <v>14</v>
      </c>
      <c r="X226" s="76"/>
    </row>
    <row r="227" ht="24" customHeight="1" spans="1:24">
      <c r="A227" s="143">
        <v>28</v>
      </c>
      <c r="B227" s="102" t="s">
        <v>30</v>
      </c>
      <c r="C227" s="102" t="s">
        <v>236</v>
      </c>
      <c r="D227" s="102" t="s">
        <v>30</v>
      </c>
      <c r="E227" s="102" t="s">
        <v>57</v>
      </c>
      <c r="F227" s="102" t="s">
        <v>33</v>
      </c>
      <c r="G227" s="26"/>
      <c r="H227" s="27"/>
      <c r="I227" s="27"/>
      <c r="J227" s="56">
        <v>16</v>
      </c>
      <c r="K227" s="57">
        <f t="shared" ref="K227:Q227" si="74">SUM(K229:K235)</f>
        <v>12</v>
      </c>
      <c r="L227" s="57">
        <f t="shared" si="74"/>
        <v>10</v>
      </c>
      <c r="M227" s="57">
        <f t="shared" si="74"/>
        <v>8</v>
      </c>
      <c r="N227" s="57">
        <f t="shared" si="74"/>
        <v>2</v>
      </c>
      <c r="O227" s="57">
        <f t="shared" si="74"/>
        <v>2</v>
      </c>
      <c r="P227" s="57">
        <f t="shared" si="74"/>
        <v>4</v>
      </c>
      <c r="Q227" s="57">
        <f t="shared" si="74"/>
        <v>0</v>
      </c>
      <c r="R227" s="57">
        <f>J227-K227</f>
        <v>4</v>
      </c>
      <c r="S227" s="57">
        <f>S228/28</f>
        <v>4</v>
      </c>
      <c r="T227" s="57"/>
      <c r="U227" s="86"/>
      <c r="V227" s="78"/>
      <c r="X227" s="76"/>
    </row>
    <row r="228" ht="24" customHeight="1" spans="1:24">
      <c r="A228" s="93"/>
      <c r="B228" s="94"/>
      <c r="C228" s="94"/>
      <c r="D228" s="94"/>
      <c r="E228" s="94"/>
      <c r="F228" s="94"/>
      <c r="G228" s="30"/>
      <c r="H228" s="31"/>
      <c r="I228" s="31"/>
      <c r="J228" s="58">
        <v>448</v>
      </c>
      <c r="K228" s="59">
        <f>K227*28</f>
        <v>336</v>
      </c>
      <c r="L228" s="59"/>
      <c r="M228" s="59"/>
      <c r="N228" s="59"/>
      <c r="O228" s="59"/>
      <c r="P228" s="59"/>
      <c r="Q228" s="59"/>
      <c r="R228" s="59">
        <f>J228-K228</f>
        <v>112</v>
      </c>
      <c r="S228" s="59">
        <f>SUM(S229:S231)</f>
        <v>112</v>
      </c>
      <c r="T228" s="31"/>
      <c r="U228" s="82"/>
      <c r="V228" s="80"/>
      <c r="X228" s="76"/>
    </row>
    <row r="229" ht="24" customHeight="1" spans="1:24">
      <c r="A229" s="93"/>
      <c r="B229" s="94"/>
      <c r="C229" s="94"/>
      <c r="D229" s="94"/>
      <c r="E229" s="94"/>
      <c r="F229" s="94"/>
      <c r="G229" s="32" t="s">
        <v>237</v>
      </c>
      <c r="H229" s="33" t="s">
        <v>48</v>
      </c>
      <c r="I229" s="33" t="s">
        <v>36</v>
      </c>
      <c r="J229" s="33" t="s">
        <v>37</v>
      </c>
      <c r="K229" s="60">
        <f>L229+O229</f>
        <v>2</v>
      </c>
      <c r="L229" s="60">
        <f>IF(I229="m",(M229+N229)*2.5*V229/28,(M229+N229)*2*V229/28)</f>
        <v>2</v>
      </c>
      <c r="M229" s="33">
        <v>2</v>
      </c>
      <c r="N229" s="33"/>
      <c r="O229" s="60">
        <f>IF(I229="m",(P229+Q229)*1.5*V229/28,(P229+Q229)*1*V229/28)</f>
        <v>0</v>
      </c>
      <c r="P229" s="33"/>
      <c r="Q229" s="33"/>
      <c r="R229" s="33" t="s">
        <v>38</v>
      </c>
      <c r="S229" s="33">
        <v>30</v>
      </c>
      <c r="T229" s="81"/>
      <c r="U229" s="82"/>
      <c r="V229" s="80">
        <v>14</v>
      </c>
      <c r="X229" s="1"/>
    </row>
    <row r="230" ht="24" customHeight="1" spans="1:24">
      <c r="A230" s="93"/>
      <c r="B230" s="94"/>
      <c r="C230" s="94"/>
      <c r="D230" s="94"/>
      <c r="E230" s="94"/>
      <c r="F230" s="94"/>
      <c r="G230" s="32" t="s">
        <v>238</v>
      </c>
      <c r="H230" s="33" t="s">
        <v>48</v>
      </c>
      <c r="I230" s="33" t="s">
        <v>36</v>
      </c>
      <c r="J230" s="33" t="s">
        <v>37</v>
      </c>
      <c r="K230" s="60">
        <f>L230+O230</f>
        <v>2</v>
      </c>
      <c r="L230" s="60">
        <f>IF(I230="m",(M230+N230)*2.5*V230/28,(M230+N230)*2*V230/28)</f>
        <v>2</v>
      </c>
      <c r="M230" s="33"/>
      <c r="N230" s="33">
        <v>2</v>
      </c>
      <c r="O230" s="60">
        <f>IF(I230="m",(P230+Q230)*1.5*V230/28,(P230+Q230)*1*V230/28)</f>
        <v>0</v>
      </c>
      <c r="P230" s="33"/>
      <c r="Q230" s="33"/>
      <c r="R230" s="33" t="s">
        <v>41</v>
      </c>
      <c r="S230" s="33">
        <v>62</v>
      </c>
      <c r="T230" s="81"/>
      <c r="U230" s="82"/>
      <c r="V230" s="80">
        <v>14</v>
      </c>
      <c r="X230" s="1"/>
    </row>
    <row r="231" ht="24" customHeight="1" spans="1:24">
      <c r="A231" s="93"/>
      <c r="B231" s="94"/>
      <c r="C231" s="94"/>
      <c r="D231" s="94"/>
      <c r="E231" s="94"/>
      <c r="F231" s="94"/>
      <c r="G231" s="32" t="s">
        <v>239</v>
      </c>
      <c r="H231" s="33" t="s">
        <v>48</v>
      </c>
      <c r="I231" s="33" t="s">
        <v>36</v>
      </c>
      <c r="J231" s="33" t="s">
        <v>37</v>
      </c>
      <c r="K231" s="60">
        <f>L231+O231</f>
        <v>2</v>
      </c>
      <c r="L231" s="60">
        <f>IF(I231="m",(M231+N231)*2.5*V231/28,(M231+N231)*2*V231/28)</f>
        <v>2</v>
      </c>
      <c r="M231" s="33">
        <v>2</v>
      </c>
      <c r="N231" s="33"/>
      <c r="O231" s="60">
        <f>IF(I231="m",(P231+Q231)*1.5*V231/28,(P231+Q231)*1*V231/28)</f>
        <v>0</v>
      </c>
      <c r="P231" s="33"/>
      <c r="Q231" s="33"/>
      <c r="R231" s="33" t="s">
        <v>44</v>
      </c>
      <c r="S231" s="33">
        <v>20</v>
      </c>
      <c r="T231" s="138"/>
      <c r="U231" s="82"/>
      <c r="V231" s="80">
        <v>14</v>
      </c>
      <c r="X231" s="1"/>
    </row>
    <row r="232" ht="30.75" customHeight="1" spans="1:24">
      <c r="A232" s="93"/>
      <c r="B232" s="94"/>
      <c r="C232" s="94"/>
      <c r="D232" s="94"/>
      <c r="E232" s="94"/>
      <c r="F232" s="94"/>
      <c r="G232" s="92" t="s">
        <v>239</v>
      </c>
      <c r="H232" s="34" t="s">
        <v>48</v>
      </c>
      <c r="I232" s="34" t="s">
        <v>36</v>
      </c>
      <c r="J232" s="34" t="s">
        <v>100</v>
      </c>
      <c r="K232" s="105">
        <f>L232+O232</f>
        <v>1</v>
      </c>
      <c r="L232" s="105">
        <f>IF(I232="m",(M232+N232)*2.5*V230/28,(M232+N232)*2*V230/28)</f>
        <v>0</v>
      </c>
      <c r="M232" s="34"/>
      <c r="N232" s="34"/>
      <c r="O232" s="105">
        <f>IF(I232="m",(P232+Q232)*1.5*V230/28,(P232+Q232)*1*V230/28)</f>
        <v>1</v>
      </c>
      <c r="P232" s="34">
        <v>2</v>
      </c>
      <c r="Q232" s="34"/>
      <c r="R232" s="34"/>
      <c r="S232" s="34"/>
      <c r="T232" s="138"/>
      <c r="U232" s="131"/>
      <c r="V232" s="80">
        <v>14</v>
      </c>
      <c r="X232" s="76"/>
    </row>
    <row r="233" ht="24" customHeight="1" spans="1:24">
      <c r="A233" s="93"/>
      <c r="B233" s="94"/>
      <c r="C233" s="94"/>
      <c r="D233" s="94"/>
      <c r="E233" s="94"/>
      <c r="F233" s="94"/>
      <c r="G233" s="32" t="s">
        <v>240</v>
      </c>
      <c r="H233" s="33" t="s">
        <v>48</v>
      </c>
      <c r="I233" s="33" t="s">
        <v>36</v>
      </c>
      <c r="J233" s="33" t="s">
        <v>60</v>
      </c>
      <c r="K233" s="60">
        <f>L233+O233</f>
        <v>2</v>
      </c>
      <c r="L233" s="60">
        <f>IF(I233="m",(M233+N233)*2.5*V233/28,(M233+N233)*2*V233/28)</f>
        <v>2</v>
      </c>
      <c r="M233" s="33">
        <v>2</v>
      </c>
      <c r="N233" s="33"/>
      <c r="O233" s="60">
        <f>IF(I233="m",(P233+Q233)*1.5*V233/28,(P233+Q233)*1*V233/28)</f>
        <v>0</v>
      </c>
      <c r="P233" s="87"/>
      <c r="Q233" s="87"/>
      <c r="R233" s="87"/>
      <c r="S233" s="87"/>
      <c r="T233" s="81"/>
      <c r="U233" s="82"/>
      <c r="V233" s="80">
        <v>14</v>
      </c>
      <c r="X233" s="1"/>
    </row>
    <row r="234" ht="24" customHeight="1" spans="1:24">
      <c r="A234" s="93"/>
      <c r="B234" s="94"/>
      <c r="C234" s="94"/>
      <c r="D234" s="94"/>
      <c r="E234" s="94"/>
      <c r="F234" s="94"/>
      <c r="G234" s="32" t="s">
        <v>241</v>
      </c>
      <c r="H234" s="33" t="s">
        <v>48</v>
      </c>
      <c r="I234" s="33" t="s">
        <v>36</v>
      </c>
      <c r="J234" s="33" t="s">
        <v>62</v>
      </c>
      <c r="K234" s="60">
        <v>2</v>
      </c>
      <c r="L234" s="60">
        <f>IF(I234="m",(M234+N234)*2.5*V234/28,(M234+N234)*2*V234/28)</f>
        <v>2</v>
      </c>
      <c r="M234" s="33">
        <v>2</v>
      </c>
      <c r="N234" s="33"/>
      <c r="O234" s="60">
        <f>IF(I234="m",(P234+Q234)*1.5*V234/28,(P234+Q234)*1*V234/28)</f>
        <v>0</v>
      </c>
      <c r="P234" s="33"/>
      <c r="Q234" s="33"/>
      <c r="R234" s="33"/>
      <c r="S234" s="33"/>
      <c r="T234" s="81"/>
      <c r="U234" s="82"/>
      <c r="V234" s="80">
        <v>14</v>
      </c>
      <c r="X234" s="1"/>
    </row>
    <row r="235" ht="24" customHeight="1" spans="1:24">
      <c r="A235" s="93"/>
      <c r="B235" s="94"/>
      <c r="C235" s="94"/>
      <c r="D235" s="94"/>
      <c r="E235" s="94"/>
      <c r="F235" s="94"/>
      <c r="G235" s="32" t="s">
        <v>241</v>
      </c>
      <c r="H235" s="33" t="s">
        <v>48</v>
      </c>
      <c r="I235" s="33" t="s">
        <v>36</v>
      </c>
      <c r="J235" s="33" t="s">
        <v>159</v>
      </c>
      <c r="K235" s="60">
        <f>L235+O235</f>
        <v>1</v>
      </c>
      <c r="L235" s="60">
        <f>IF(I235="m",(M235+N235)*2.5*V235/28,(M235+N235)*2*V235/28)</f>
        <v>0</v>
      </c>
      <c r="M235" s="33"/>
      <c r="N235" s="33"/>
      <c r="O235" s="61">
        <f>IF(I235="m",(P235+Q235)*1.5*V235/28,(P235+Q235)*1*V235/28)</f>
        <v>1</v>
      </c>
      <c r="P235" s="33">
        <v>2</v>
      </c>
      <c r="Q235" s="33"/>
      <c r="R235" s="33"/>
      <c r="S235" s="33"/>
      <c r="T235" s="81"/>
      <c r="U235" s="82"/>
      <c r="V235" s="80">
        <v>14</v>
      </c>
      <c r="X235" s="1"/>
    </row>
    <row r="236" ht="24" customHeight="1" spans="1:24">
      <c r="A236" s="37">
        <v>29</v>
      </c>
      <c r="B236" s="36" t="s">
        <v>30</v>
      </c>
      <c r="C236" s="36" t="s">
        <v>242</v>
      </c>
      <c r="D236" s="36" t="s">
        <v>30</v>
      </c>
      <c r="E236" s="36" t="s">
        <v>65</v>
      </c>
      <c r="F236" s="36" t="s">
        <v>33</v>
      </c>
      <c r="G236" s="30"/>
      <c r="H236" s="31"/>
      <c r="I236" s="31"/>
      <c r="J236" s="58">
        <v>16</v>
      </c>
      <c r="K236" s="59">
        <f t="shared" ref="K236:Q236" si="75">SUM(K238:K243)</f>
        <v>12</v>
      </c>
      <c r="L236" s="59">
        <f t="shared" si="75"/>
        <v>10.5</v>
      </c>
      <c r="M236" s="59">
        <f t="shared" si="75"/>
        <v>6</v>
      </c>
      <c r="N236" s="59">
        <f t="shared" si="75"/>
        <v>4</v>
      </c>
      <c r="O236" s="59">
        <f t="shared" si="75"/>
        <v>1.5</v>
      </c>
      <c r="P236" s="59">
        <f t="shared" si="75"/>
        <v>2</v>
      </c>
      <c r="Q236" s="59">
        <f t="shared" si="75"/>
        <v>0</v>
      </c>
      <c r="R236" s="59">
        <f>J236-K236</f>
        <v>4</v>
      </c>
      <c r="S236" s="59">
        <f>S237/28</f>
        <v>4</v>
      </c>
      <c r="T236" s="59"/>
      <c r="U236" s="82"/>
      <c r="V236" s="80"/>
      <c r="X236" s="76"/>
    </row>
    <row r="237" ht="24" customHeight="1" spans="1:24">
      <c r="A237" s="28"/>
      <c r="B237" s="29"/>
      <c r="C237" s="29"/>
      <c r="D237" s="29"/>
      <c r="E237" s="29"/>
      <c r="F237" s="29"/>
      <c r="G237" s="30"/>
      <c r="H237" s="31"/>
      <c r="I237" s="31"/>
      <c r="J237" s="58">
        <v>448</v>
      </c>
      <c r="K237" s="59">
        <f>K236*28</f>
        <v>336</v>
      </c>
      <c r="L237" s="59"/>
      <c r="M237" s="59"/>
      <c r="N237" s="59"/>
      <c r="O237" s="59"/>
      <c r="P237" s="59"/>
      <c r="Q237" s="59"/>
      <c r="R237" s="59">
        <f>J237-K237</f>
        <v>112</v>
      </c>
      <c r="S237" s="59">
        <f>SUM(S238:S243)</f>
        <v>112</v>
      </c>
      <c r="T237" s="31"/>
      <c r="U237" s="82"/>
      <c r="V237" s="80"/>
      <c r="X237" s="76"/>
    </row>
    <row r="238" ht="24" customHeight="1" spans="1:24">
      <c r="A238" s="28"/>
      <c r="B238" s="29"/>
      <c r="C238" s="29"/>
      <c r="D238" s="29"/>
      <c r="E238" s="29"/>
      <c r="F238" s="29"/>
      <c r="G238" s="32" t="s">
        <v>243</v>
      </c>
      <c r="H238" s="33" t="s">
        <v>244</v>
      </c>
      <c r="I238" s="33" t="s">
        <v>36</v>
      </c>
      <c r="J238" s="33" t="s">
        <v>60</v>
      </c>
      <c r="K238" s="60">
        <f t="shared" ref="K238:K243" si="76">L238+O238</f>
        <v>2</v>
      </c>
      <c r="L238" s="60">
        <f t="shared" ref="L238:L243" si="77">IF(I238="m",(M238+N238)*2.5*V238/28,(M238+N238)*2*V238/28)</f>
        <v>2</v>
      </c>
      <c r="M238" s="33">
        <v>2</v>
      </c>
      <c r="N238" s="33"/>
      <c r="O238" s="60">
        <f t="shared" ref="O238:O243" si="78">IF(I238="m",(P238+Q238)*1.5*V238/28,(P238+Q238)*1*V238/28)</f>
        <v>0</v>
      </c>
      <c r="P238" s="33"/>
      <c r="Q238" s="33"/>
      <c r="R238" s="33" t="s">
        <v>38</v>
      </c>
      <c r="S238" s="33">
        <v>30</v>
      </c>
      <c r="T238" s="81"/>
      <c r="U238" s="82"/>
      <c r="V238" s="80">
        <v>14</v>
      </c>
      <c r="X238" s="1" t="s">
        <v>245</v>
      </c>
    </row>
    <row r="239" ht="24" customHeight="1" spans="1:24">
      <c r="A239" s="28"/>
      <c r="B239" s="29"/>
      <c r="C239" s="29"/>
      <c r="D239" s="29"/>
      <c r="E239" s="29"/>
      <c r="F239" s="29"/>
      <c r="G239" s="32" t="s">
        <v>246</v>
      </c>
      <c r="H239" s="33" t="s">
        <v>114</v>
      </c>
      <c r="I239" s="33" t="s">
        <v>36</v>
      </c>
      <c r="J239" s="33" t="s">
        <v>60</v>
      </c>
      <c r="K239" s="60">
        <f t="shared" si="76"/>
        <v>2</v>
      </c>
      <c r="L239" s="60">
        <f t="shared" si="77"/>
        <v>2</v>
      </c>
      <c r="M239" s="33"/>
      <c r="N239" s="33">
        <v>2</v>
      </c>
      <c r="O239" s="60">
        <f t="shared" si="78"/>
        <v>0</v>
      </c>
      <c r="P239" s="33"/>
      <c r="Q239" s="33"/>
      <c r="R239" s="33" t="s">
        <v>41</v>
      </c>
      <c r="S239" s="33">
        <v>62</v>
      </c>
      <c r="T239" s="81"/>
      <c r="U239" s="82"/>
      <c r="V239" s="80">
        <v>14</v>
      </c>
      <c r="X239" s="1" t="s">
        <v>245</v>
      </c>
    </row>
    <row r="240" ht="24" customHeight="1" spans="1:24">
      <c r="A240" s="28"/>
      <c r="B240" s="29"/>
      <c r="C240" s="29"/>
      <c r="D240" s="29"/>
      <c r="E240" s="29"/>
      <c r="F240" s="29"/>
      <c r="G240" s="32" t="s">
        <v>247</v>
      </c>
      <c r="H240" s="33" t="s">
        <v>244</v>
      </c>
      <c r="I240" s="33" t="s">
        <v>36</v>
      </c>
      <c r="J240" s="33" t="s">
        <v>60</v>
      </c>
      <c r="K240" s="60">
        <f t="shared" si="76"/>
        <v>2</v>
      </c>
      <c r="L240" s="60">
        <f t="shared" si="77"/>
        <v>2</v>
      </c>
      <c r="M240" s="33">
        <v>2</v>
      </c>
      <c r="N240" s="33"/>
      <c r="O240" s="60">
        <f t="shared" si="78"/>
        <v>0</v>
      </c>
      <c r="P240" s="33"/>
      <c r="Q240" s="33"/>
      <c r="R240" s="33" t="s">
        <v>44</v>
      </c>
      <c r="S240" s="33">
        <v>20</v>
      </c>
      <c r="T240" s="81"/>
      <c r="U240" s="82"/>
      <c r="V240" s="80">
        <v>14</v>
      </c>
      <c r="X240" s="1" t="s">
        <v>245</v>
      </c>
    </row>
    <row r="241" ht="24" customHeight="1" spans="1:24">
      <c r="A241" s="28"/>
      <c r="B241" s="29"/>
      <c r="C241" s="29"/>
      <c r="D241" s="29"/>
      <c r="E241" s="29"/>
      <c r="F241" s="29"/>
      <c r="G241" s="32" t="s">
        <v>248</v>
      </c>
      <c r="H241" s="33" t="s">
        <v>114</v>
      </c>
      <c r="I241" s="33" t="s">
        <v>36</v>
      </c>
      <c r="J241" s="33" t="s">
        <v>60</v>
      </c>
      <c r="K241" s="60">
        <f t="shared" si="76"/>
        <v>2</v>
      </c>
      <c r="L241" s="60">
        <f t="shared" si="77"/>
        <v>2</v>
      </c>
      <c r="M241" s="33"/>
      <c r="N241" s="33">
        <v>2</v>
      </c>
      <c r="O241" s="60">
        <f t="shared" si="78"/>
        <v>0</v>
      </c>
      <c r="P241" s="33"/>
      <c r="Q241" s="33"/>
      <c r="R241" s="33"/>
      <c r="S241" s="33"/>
      <c r="T241" s="81"/>
      <c r="U241" s="82"/>
      <c r="V241" s="80">
        <v>14</v>
      </c>
      <c r="X241" s="1" t="s">
        <v>245</v>
      </c>
    </row>
    <row r="242" ht="24" customHeight="1" spans="1:24">
      <c r="A242" s="28"/>
      <c r="B242" s="29"/>
      <c r="C242" s="29"/>
      <c r="D242" s="29"/>
      <c r="E242" s="29"/>
      <c r="F242" s="29"/>
      <c r="G242" s="49" t="s">
        <v>249</v>
      </c>
      <c r="H242" s="41" t="s">
        <v>68</v>
      </c>
      <c r="I242" s="33" t="s">
        <v>69</v>
      </c>
      <c r="J242" s="41" t="s">
        <v>99</v>
      </c>
      <c r="K242" s="60">
        <f t="shared" si="76"/>
        <v>1.5</v>
      </c>
      <c r="L242" s="60">
        <f t="shared" si="77"/>
        <v>0</v>
      </c>
      <c r="M242" s="41"/>
      <c r="N242" s="41"/>
      <c r="O242" s="61">
        <f t="shared" si="78"/>
        <v>1.5</v>
      </c>
      <c r="P242" s="41">
        <v>2</v>
      </c>
      <c r="Q242" s="33"/>
      <c r="R242" s="33"/>
      <c r="S242" s="33"/>
      <c r="T242" s="81"/>
      <c r="U242" s="82"/>
      <c r="V242" s="80">
        <v>14</v>
      </c>
      <c r="X242" s="1" t="s">
        <v>245</v>
      </c>
    </row>
    <row r="243" ht="24" customHeight="1" spans="1:24">
      <c r="A243" s="28"/>
      <c r="B243" s="29"/>
      <c r="C243" s="29"/>
      <c r="D243" s="29"/>
      <c r="E243" s="40"/>
      <c r="F243" s="29"/>
      <c r="G243" s="49" t="s">
        <v>249</v>
      </c>
      <c r="H243" s="41" t="s">
        <v>68</v>
      </c>
      <c r="I243" s="33" t="s">
        <v>69</v>
      </c>
      <c r="J243" s="41" t="s">
        <v>37</v>
      </c>
      <c r="K243" s="60">
        <f t="shared" si="76"/>
        <v>2.5</v>
      </c>
      <c r="L243" s="60">
        <f t="shared" si="77"/>
        <v>2.5</v>
      </c>
      <c r="M243" s="41">
        <v>2</v>
      </c>
      <c r="N243" s="41"/>
      <c r="O243" s="60">
        <f t="shared" si="78"/>
        <v>0</v>
      </c>
      <c r="P243" s="33"/>
      <c r="Q243" s="33"/>
      <c r="R243" s="33"/>
      <c r="S243" s="33"/>
      <c r="T243" s="81"/>
      <c r="U243" s="82"/>
      <c r="V243" s="80">
        <v>14</v>
      </c>
      <c r="X243" s="1" t="s">
        <v>245</v>
      </c>
    </row>
    <row r="244" ht="24" customHeight="1" spans="1:24">
      <c r="A244" s="37">
        <v>30</v>
      </c>
      <c r="B244" s="36" t="s">
        <v>30</v>
      </c>
      <c r="C244" s="36" t="s">
        <v>250</v>
      </c>
      <c r="D244" s="36" t="s">
        <v>30</v>
      </c>
      <c r="E244" s="36" t="s">
        <v>65</v>
      </c>
      <c r="F244" s="36" t="s">
        <v>33</v>
      </c>
      <c r="G244" s="30"/>
      <c r="H244" s="31"/>
      <c r="I244" s="31"/>
      <c r="J244" s="58">
        <v>16</v>
      </c>
      <c r="K244" s="59">
        <f t="shared" ref="K244:Q244" si="79">SUM(K246:K253)</f>
        <v>12</v>
      </c>
      <c r="L244" s="59">
        <f t="shared" si="79"/>
        <v>8</v>
      </c>
      <c r="M244" s="59">
        <f t="shared" si="79"/>
        <v>6</v>
      </c>
      <c r="N244" s="59">
        <f t="shared" si="79"/>
        <v>2</v>
      </c>
      <c r="O244" s="59">
        <f t="shared" si="79"/>
        <v>4</v>
      </c>
      <c r="P244" s="59">
        <f t="shared" si="79"/>
        <v>4</v>
      </c>
      <c r="Q244" s="59">
        <f t="shared" si="79"/>
        <v>4</v>
      </c>
      <c r="R244" s="59">
        <f>J244-K244</f>
        <v>4</v>
      </c>
      <c r="S244" s="59">
        <f>S245/28</f>
        <v>4</v>
      </c>
      <c r="T244" s="59"/>
      <c r="U244" s="82"/>
      <c r="V244" s="80"/>
      <c r="X244" s="76"/>
    </row>
    <row r="245" ht="24" customHeight="1" spans="1:24">
      <c r="A245" s="28"/>
      <c r="B245" s="29"/>
      <c r="C245" s="29"/>
      <c r="D245" s="29"/>
      <c r="E245" s="29"/>
      <c r="F245" s="29"/>
      <c r="G245" s="30"/>
      <c r="H245" s="31"/>
      <c r="I245" s="31"/>
      <c r="J245" s="58">
        <v>448</v>
      </c>
      <c r="K245" s="59">
        <f>K244*28</f>
        <v>336</v>
      </c>
      <c r="L245" s="59"/>
      <c r="M245" s="59"/>
      <c r="N245" s="59"/>
      <c r="O245" s="59"/>
      <c r="P245" s="59"/>
      <c r="Q245" s="59"/>
      <c r="R245" s="59">
        <f>J245-K245</f>
        <v>112</v>
      </c>
      <c r="S245" s="59">
        <f>SUM(S246:S253)</f>
        <v>112</v>
      </c>
      <c r="T245" s="31"/>
      <c r="U245" s="82"/>
      <c r="V245" s="80"/>
      <c r="X245" s="76"/>
    </row>
    <row r="246" ht="24" customHeight="1" spans="1:24">
      <c r="A246" s="28"/>
      <c r="B246" s="29"/>
      <c r="C246" s="29"/>
      <c r="D246" s="29"/>
      <c r="E246" s="29"/>
      <c r="F246" s="29"/>
      <c r="G246" s="32" t="s">
        <v>251</v>
      </c>
      <c r="H246" s="33" t="s">
        <v>35</v>
      </c>
      <c r="I246" s="33" t="s">
        <v>36</v>
      </c>
      <c r="J246" s="33" t="s">
        <v>60</v>
      </c>
      <c r="K246" s="61">
        <f t="shared" ref="K246:K253" si="80">L246+O246</f>
        <v>2</v>
      </c>
      <c r="L246" s="60">
        <f t="shared" ref="L246:L253" si="81">IF(I246="m",(M246+N246)*2.5*V246/28,(M246+N246)*2*V246/28)</f>
        <v>2</v>
      </c>
      <c r="M246" s="33">
        <v>2</v>
      </c>
      <c r="N246" s="33"/>
      <c r="O246" s="61">
        <f t="shared" ref="O246:O253" si="82">IF(I246="m",(P246+Q246)*1.5*V246/28,(P246+Q246)*1*V246/28)</f>
        <v>0</v>
      </c>
      <c r="P246" s="33"/>
      <c r="Q246" s="33"/>
      <c r="R246" s="33" t="s">
        <v>38</v>
      </c>
      <c r="S246" s="33">
        <v>30</v>
      </c>
      <c r="T246" s="81"/>
      <c r="U246" s="82"/>
      <c r="V246" s="80">
        <v>14</v>
      </c>
      <c r="X246" s="1"/>
    </row>
    <row r="247" ht="24" customHeight="1" spans="1:24">
      <c r="A247" s="28"/>
      <c r="B247" s="29"/>
      <c r="C247" s="29"/>
      <c r="D247" s="29"/>
      <c r="E247" s="29"/>
      <c r="F247" s="29"/>
      <c r="G247" s="32" t="s">
        <v>252</v>
      </c>
      <c r="H247" s="33" t="s">
        <v>35</v>
      </c>
      <c r="I247" s="33" t="s">
        <v>36</v>
      </c>
      <c r="J247" s="33" t="s">
        <v>60</v>
      </c>
      <c r="K247" s="60">
        <f t="shared" si="80"/>
        <v>2</v>
      </c>
      <c r="L247" s="60">
        <f t="shared" si="81"/>
        <v>2</v>
      </c>
      <c r="M247" s="33"/>
      <c r="N247" s="33">
        <v>2</v>
      </c>
      <c r="O247" s="60">
        <f t="shared" si="82"/>
        <v>0</v>
      </c>
      <c r="P247" s="33"/>
      <c r="Q247" s="33"/>
      <c r="R247" s="33" t="s">
        <v>41</v>
      </c>
      <c r="S247" s="33">
        <v>62</v>
      </c>
      <c r="T247" s="81"/>
      <c r="U247" s="82"/>
      <c r="V247" s="80">
        <v>14</v>
      </c>
      <c r="X247" s="1"/>
    </row>
    <row r="248" ht="24" customHeight="1" spans="1:24">
      <c r="A248" s="28"/>
      <c r="B248" s="29"/>
      <c r="C248" s="29"/>
      <c r="D248" s="29"/>
      <c r="E248" s="29"/>
      <c r="F248" s="29"/>
      <c r="G248" s="32" t="s">
        <v>251</v>
      </c>
      <c r="H248" s="33" t="s">
        <v>35</v>
      </c>
      <c r="I248" s="33" t="s">
        <v>36</v>
      </c>
      <c r="J248" s="33" t="s">
        <v>112</v>
      </c>
      <c r="K248" s="60">
        <f t="shared" si="80"/>
        <v>1</v>
      </c>
      <c r="L248" s="60">
        <f t="shared" si="81"/>
        <v>0</v>
      </c>
      <c r="M248" s="33"/>
      <c r="N248" s="33"/>
      <c r="O248" s="60">
        <f t="shared" si="82"/>
        <v>1</v>
      </c>
      <c r="P248" s="33">
        <v>2</v>
      </c>
      <c r="Q248" s="33"/>
      <c r="R248" s="33" t="s">
        <v>44</v>
      </c>
      <c r="S248" s="33">
        <v>20</v>
      </c>
      <c r="T248" s="81"/>
      <c r="U248" s="82"/>
      <c r="V248" s="80">
        <v>14</v>
      </c>
      <c r="X248" s="1"/>
    </row>
    <row r="249" ht="24" customHeight="1" spans="1:24">
      <c r="A249" s="28"/>
      <c r="B249" s="29"/>
      <c r="C249" s="29"/>
      <c r="D249" s="29"/>
      <c r="E249" s="29"/>
      <c r="F249" s="29"/>
      <c r="G249" s="32" t="s">
        <v>252</v>
      </c>
      <c r="H249" s="33" t="s">
        <v>35</v>
      </c>
      <c r="I249" s="33" t="s">
        <v>36</v>
      </c>
      <c r="J249" s="33" t="s">
        <v>112</v>
      </c>
      <c r="K249" s="61">
        <f t="shared" si="80"/>
        <v>1</v>
      </c>
      <c r="L249" s="60">
        <f t="shared" si="81"/>
        <v>0</v>
      </c>
      <c r="M249" s="33"/>
      <c r="N249" s="33"/>
      <c r="O249" s="61">
        <f t="shared" si="82"/>
        <v>1</v>
      </c>
      <c r="P249" s="33"/>
      <c r="Q249" s="33">
        <v>2</v>
      </c>
      <c r="R249" s="33"/>
      <c r="S249" s="33"/>
      <c r="T249" s="81"/>
      <c r="U249" s="82"/>
      <c r="V249" s="80">
        <v>14</v>
      </c>
      <c r="X249" s="1"/>
    </row>
    <row r="250" ht="24" customHeight="1" spans="1:24">
      <c r="A250" s="28"/>
      <c r="B250" s="29"/>
      <c r="C250" s="29"/>
      <c r="D250" s="29"/>
      <c r="E250" s="29"/>
      <c r="F250" s="29"/>
      <c r="G250" s="32" t="s">
        <v>253</v>
      </c>
      <c r="H250" s="33" t="s">
        <v>35</v>
      </c>
      <c r="I250" s="33" t="s">
        <v>36</v>
      </c>
      <c r="J250" s="33" t="s">
        <v>37</v>
      </c>
      <c r="K250" s="61">
        <f t="shared" si="80"/>
        <v>2</v>
      </c>
      <c r="L250" s="60">
        <f t="shared" si="81"/>
        <v>2</v>
      </c>
      <c r="M250" s="33">
        <v>2</v>
      </c>
      <c r="N250" s="33"/>
      <c r="O250" s="61">
        <f t="shared" si="82"/>
        <v>0</v>
      </c>
      <c r="P250" s="33"/>
      <c r="Q250" s="33"/>
      <c r="R250" s="33"/>
      <c r="S250" s="33"/>
      <c r="T250" s="81"/>
      <c r="U250" s="82"/>
      <c r="V250" s="80">
        <v>14</v>
      </c>
      <c r="X250" s="1"/>
    </row>
    <row r="251" ht="24" customHeight="1" spans="1:24">
      <c r="A251" s="28"/>
      <c r="B251" s="29"/>
      <c r="C251" s="29"/>
      <c r="D251" s="29"/>
      <c r="E251" s="29"/>
      <c r="F251" s="29"/>
      <c r="G251" s="32" t="s">
        <v>253</v>
      </c>
      <c r="H251" s="33" t="s">
        <v>35</v>
      </c>
      <c r="I251" s="33" t="s">
        <v>36</v>
      </c>
      <c r="J251" s="33" t="s">
        <v>99</v>
      </c>
      <c r="K251" s="61">
        <f t="shared" si="80"/>
        <v>1</v>
      </c>
      <c r="L251" s="60">
        <f t="shared" si="81"/>
        <v>0</v>
      </c>
      <c r="M251" s="33"/>
      <c r="N251" s="33"/>
      <c r="O251" s="61">
        <f t="shared" si="82"/>
        <v>1</v>
      </c>
      <c r="P251" s="33">
        <v>2</v>
      </c>
      <c r="Q251" s="33"/>
      <c r="R251" s="33"/>
      <c r="S251" s="33"/>
      <c r="T251" s="81"/>
      <c r="U251" s="82"/>
      <c r="V251" s="80">
        <v>14</v>
      </c>
      <c r="X251" s="1"/>
    </row>
    <row r="252" ht="24" customHeight="1" spans="1:24">
      <c r="A252" s="28"/>
      <c r="B252" s="29"/>
      <c r="C252" s="29"/>
      <c r="D252" s="29"/>
      <c r="E252" s="29"/>
      <c r="F252" s="29"/>
      <c r="G252" s="38" t="s">
        <v>254</v>
      </c>
      <c r="H252" s="33" t="s">
        <v>114</v>
      </c>
      <c r="I252" s="33" t="s">
        <v>36</v>
      </c>
      <c r="J252" s="33" t="s">
        <v>99</v>
      </c>
      <c r="K252" s="60">
        <f t="shared" si="80"/>
        <v>1</v>
      </c>
      <c r="L252" s="60">
        <f t="shared" si="81"/>
        <v>0</v>
      </c>
      <c r="M252" s="33"/>
      <c r="N252" s="33"/>
      <c r="O252" s="60">
        <f t="shared" si="82"/>
        <v>1</v>
      </c>
      <c r="P252" s="33"/>
      <c r="Q252" s="33">
        <v>2</v>
      </c>
      <c r="R252" s="33"/>
      <c r="S252" s="33"/>
      <c r="T252" s="81"/>
      <c r="U252" s="82"/>
      <c r="V252" s="80">
        <v>14</v>
      </c>
      <c r="X252" s="1"/>
    </row>
    <row r="253" ht="24" customHeight="1" spans="1:24">
      <c r="A253" s="28"/>
      <c r="B253" s="29"/>
      <c r="C253" s="29"/>
      <c r="D253" s="29"/>
      <c r="E253" s="40"/>
      <c r="F253" s="29"/>
      <c r="G253" s="32" t="s">
        <v>255</v>
      </c>
      <c r="H253" s="33" t="s">
        <v>114</v>
      </c>
      <c r="I253" s="33" t="s">
        <v>36</v>
      </c>
      <c r="J253" s="33" t="s">
        <v>37</v>
      </c>
      <c r="K253" s="60">
        <f t="shared" si="80"/>
        <v>2</v>
      </c>
      <c r="L253" s="60">
        <f t="shared" si="81"/>
        <v>2</v>
      </c>
      <c r="M253" s="33">
        <v>2</v>
      </c>
      <c r="N253" s="33"/>
      <c r="O253" s="60">
        <f t="shared" si="82"/>
        <v>0</v>
      </c>
      <c r="P253" s="33"/>
      <c r="Q253" s="33"/>
      <c r="R253" s="33"/>
      <c r="S253" s="33"/>
      <c r="T253" s="81"/>
      <c r="U253" s="82"/>
      <c r="V253" s="80">
        <v>14</v>
      </c>
      <c r="X253" s="1"/>
    </row>
    <row r="254" ht="24" customHeight="1" spans="1:24">
      <c r="A254" s="37">
        <v>31</v>
      </c>
      <c r="B254" s="36" t="s">
        <v>30</v>
      </c>
      <c r="C254" s="36" t="s">
        <v>256</v>
      </c>
      <c r="D254" s="36" t="s">
        <v>30</v>
      </c>
      <c r="E254" s="36" t="s">
        <v>257</v>
      </c>
      <c r="F254" s="36" t="s">
        <v>33</v>
      </c>
      <c r="G254" s="30"/>
      <c r="H254" s="31"/>
      <c r="I254" s="31"/>
      <c r="J254" s="58">
        <v>16</v>
      </c>
      <c r="K254" s="59">
        <f t="shared" ref="K254:Q254" si="83">SUM(K256:K263)</f>
        <v>11.5</v>
      </c>
      <c r="L254" s="59">
        <f t="shared" si="83"/>
        <v>6</v>
      </c>
      <c r="M254" s="59">
        <f t="shared" si="83"/>
        <v>2</v>
      </c>
      <c r="N254" s="59">
        <f t="shared" si="83"/>
        <v>4</v>
      </c>
      <c r="O254" s="59">
        <f t="shared" si="83"/>
        <v>5.5</v>
      </c>
      <c r="P254" s="59">
        <f t="shared" si="83"/>
        <v>3</v>
      </c>
      <c r="Q254" s="59">
        <f t="shared" si="83"/>
        <v>8</v>
      </c>
      <c r="R254" s="59">
        <f>J254-K254</f>
        <v>4.5</v>
      </c>
      <c r="S254" s="59">
        <f>S255/28</f>
        <v>4.5</v>
      </c>
      <c r="T254" s="59"/>
      <c r="U254" s="82"/>
      <c r="V254" s="80"/>
      <c r="X254" s="76"/>
    </row>
    <row r="255" ht="24" customHeight="1" spans="1:24">
      <c r="A255" s="28"/>
      <c r="B255" s="29"/>
      <c r="C255" s="29"/>
      <c r="D255" s="29"/>
      <c r="E255" s="29"/>
      <c r="F255" s="29"/>
      <c r="G255" s="30"/>
      <c r="H255" s="31"/>
      <c r="I255" s="31"/>
      <c r="J255" s="58">
        <v>448</v>
      </c>
      <c r="K255" s="59">
        <f>K254*28</f>
        <v>322</v>
      </c>
      <c r="L255" s="59"/>
      <c r="M255" s="59"/>
      <c r="N255" s="59"/>
      <c r="O255" s="59"/>
      <c r="P255" s="59"/>
      <c r="Q255" s="59"/>
      <c r="R255" s="59">
        <f>J255-K255</f>
        <v>126</v>
      </c>
      <c r="S255" s="59">
        <f>SUM(S256:S258)</f>
        <v>126</v>
      </c>
      <c r="T255" s="31"/>
      <c r="U255" s="82"/>
      <c r="V255" s="80"/>
      <c r="X255" s="76"/>
    </row>
    <row r="256" ht="24" customHeight="1" spans="1:24">
      <c r="A256" s="28"/>
      <c r="B256" s="29"/>
      <c r="C256" s="29"/>
      <c r="D256" s="29"/>
      <c r="E256" s="29"/>
      <c r="F256" s="29"/>
      <c r="G256" s="32" t="s">
        <v>92</v>
      </c>
      <c r="H256" s="33" t="s">
        <v>83</v>
      </c>
      <c r="I256" s="33" t="s">
        <v>36</v>
      </c>
      <c r="J256" s="33" t="s">
        <v>40</v>
      </c>
      <c r="K256" s="60">
        <f t="shared" ref="K256:K263" si="84">L256+O256</f>
        <v>2</v>
      </c>
      <c r="L256" s="60">
        <f t="shared" ref="L256:L263" si="85">IF(I256="m",(M256+N256)*2.5*V256/28,(M256+N256)*2*V256/28)</f>
        <v>2</v>
      </c>
      <c r="M256" s="33"/>
      <c r="N256" s="33">
        <v>2</v>
      </c>
      <c r="O256" s="61">
        <f t="shared" ref="O256:O263" si="86">IF(I256="m",(P256+Q256)*1.5*V256/28,(P256+Q256)*1*V256/28)</f>
        <v>0</v>
      </c>
      <c r="P256" s="33"/>
      <c r="Q256" s="33"/>
      <c r="R256" s="33" t="s">
        <v>38</v>
      </c>
      <c r="S256" s="33">
        <v>44</v>
      </c>
      <c r="T256" s="81"/>
      <c r="U256" s="82"/>
      <c r="V256" s="80">
        <v>14</v>
      </c>
      <c r="X256" s="1" t="s">
        <v>256</v>
      </c>
    </row>
    <row r="257" ht="24" customHeight="1" spans="1:24">
      <c r="A257" s="28"/>
      <c r="B257" s="29"/>
      <c r="C257" s="29"/>
      <c r="D257" s="29"/>
      <c r="E257" s="29"/>
      <c r="F257" s="29"/>
      <c r="G257" s="32" t="s">
        <v>92</v>
      </c>
      <c r="H257" s="33" t="s">
        <v>114</v>
      </c>
      <c r="I257" s="33" t="s">
        <v>36</v>
      </c>
      <c r="J257" s="33" t="s">
        <v>81</v>
      </c>
      <c r="K257" s="60">
        <f t="shared" si="84"/>
        <v>1</v>
      </c>
      <c r="L257" s="60">
        <f t="shared" si="85"/>
        <v>0</v>
      </c>
      <c r="M257" s="33"/>
      <c r="N257" s="33"/>
      <c r="O257" s="61">
        <f t="shared" si="86"/>
        <v>1</v>
      </c>
      <c r="P257" s="33"/>
      <c r="Q257" s="33">
        <v>2</v>
      </c>
      <c r="R257" s="33" t="s">
        <v>41</v>
      </c>
      <c r="S257" s="33">
        <v>62</v>
      </c>
      <c r="T257" s="81"/>
      <c r="U257" s="82"/>
      <c r="V257" s="80">
        <v>14</v>
      </c>
      <c r="X257" s="1" t="s">
        <v>256</v>
      </c>
    </row>
    <row r="258" ht="24" customHeight="1" spans="1:24">
      <c r="A258" s="28"/>
      <c r="B258" s="29"/>
      <c r="C258" s="29"/>
      <c r="D258" s="29"/>
      <c r="E258" s="29"/>
      <c r="F258" s="29"/>
      <c r="G258" s="38" t="s">
        <v>92</v>
      </c>
      <c r="H258" s="33" t="s">
        <v>75</v>
      </c>
      <c r="I258" s="33" t="s">
        <v>36</v>
      </c>
      <c r="J258" s="33" t="s">
        <v>43</v>
      </c>
      <c r="K258" s="60">
        <f t="shared" si="84"/>
        <v>2</v>
      </c>
      <c r="L258" s="60">
        <f t="shared" si="85"/>
        <v>0</v>
      </c>
      <c r="M258" s="33"/>
      <c r="N258" s="33"/>
      <c r="O258" s="61">
        <f t="shared" si="86"/>
        <v>2</v>
      </c>
      <c r="P258" s="33"/>
      <c r="Q258" s="33">
        <v>4</v>
      </c>
      <c r="R258" s="33" t="s">
        <v>44</v>
      </c>
      <c r="S258" s="33">
        <v>20</v>
      </c>
      <c r="T258" s="81"/>
      <c r="U258" s="82"/>
      <c r="V258" s="80">
        <v>14</v>
      </c>
      <c r="X258" s="1" t="s">
        <v>256</v>
      </c>
    </row>
    <row r="259" ht="24" customHeight="1" spans="1:24">
      <c r="A259" s="28"/>
      <c r="B259" s="29"/>
      <c r="C259" s="29"/>
      <c r="D259" s="29"/>
      <c r="E259" s="29"/>
      <c r="F259" s="29"/>
      <c r="G259" s="32" t="s">
        <v>88</v>
      </c>
      <c r="H259" s="33" t="s">
        <v>114</v>
      </c>
      <c r="I259" s="33" t="s">
        <v>36</v>
      </c>
      <c r="J259" s="33" t="s">
        <v>40</v>
      </c>
      <c r="K259" s="60">
        <f t="shared" si="84"/>
        <v>2</v>
      </c>
      <c r="L259" s="60">
        <f t="shared" si="85"/>
        <v>2</v>
      </c>
      <c r="M259" s="33">
        <v>2</v>
      </c>
      <c r="N259" s="33"/>
      <c r="O259" s="61">
        <f t="shared" si="86"/>
        <v>0</v>
      </c>
      <c r="P259" s="33"/>
      <c r="Q259" s="33"/>
      <c r="R259" s="33"/>
      <c r="S259" s="33"/>
      <c r="T259" s="81"/>
      <c r="U259" s="82"/>
      <c r="V259" s="80">
        <v>14</v>
      </c>
      <c r="X259" s="1" t="s">
        <v>256</v>
      </c>
    </row>
    <row r="260" ht="24" customHeight="1" spans="1:24">
      <c r="A260" s="28"/>
      <c r="B260" s="29"/>
      <c r="C260" s="29"/>
      <c r="D260" s="29"/>
      <c r="E260" s="29"/>
      <c r="F260" s="29"/>
      <c r="G260" s="32" t="s">
        <v>258</v>
      </c>
      <c r="H260" s="33" t="s">
        <v>114</v>
      </c>
      <c r="I260" s="33" t="s">
        <v>36</v>
      </c>
      <c r="J260" s="33" t="s">
        <v>81</v>
      </c>
      <c r="K260" s="60">
        <f t="shared" si="84"/>
        <v>1</v>
      </c>
      <c r="L260" s="60">
        <f t="shared" si="85"/>
        <v>0</v>
      </c>
      <c r="M260" s="33"/>
      <c r="N260" s="33"/>
      <c r="O260" s="61">
        <f t="shared" si="86"/>
        <v>1</v>
      </c>
      <c r="P260" s="33">
        <v>2</v>
      </c>
      <c r="Q260" s="33"/>
      <c r="R260" s="33"/>
      <c r="S260" s="33"/>
      <c r="T260" s="81"/>
      <c r="U260" s="193"/>
      <c r="V260" s="194">
        <v>14</v>
      </c>
      <c r="X260" s="1" t="s">
        <v>256</v>
      </c>
    </row>
    <row r="261" ht="24" customHeight="1" spans="1:24">
      <c r="A261" s="28"/>
      <c r="B261" s="29"/>
      <c r="C261" s="29"/>
      <c r="D261" s="29"/>
      <c r="E261" s="29"/>
      <c r="F261" s="29"/>
      <c r="G261" s="148" t="s">
        <v>229</v>
      </c>
      <c r="H261" s="34" t="s">
        <v>114</v>
      </c>
      <c r="I261" s="34" t="s">
        <v>36</v>
      </c>
      <c r="J261" s="34" t="s">
        <v>259</v>
      </c>
      <c r="K261" s="106">
        <f t="shared" si="84"/>
        <v>0.5</v>
      </c>
      <c r="L261" s="106">
        <f t="shared" si="85"/>
        <v>0</v>
      </c>
      <c r="M261" s="34"/>
      <c r="N261" s="34"/>
      <c r="O261" s="106">
        <f t="shared" si="86"/>
        <v>0.5</v>
      </c>
      <c r="P261" s="34">
        <v>1</v>
      </c>
      <c r="Q261" s="34"/>
      <c r="R261" s="33"/>
      <c r="S261" s="33"/>
      <c r="T261" s="81"/>
      <c r="U261" s="82"/>
      <c r="V261" s="80">
        <v>14</v>
      </c>
      <c r="X261" s="1" t="s">
        <v>225</v>
      </c>
    </row>
    <row r="262" s="9" customFormat="1" ht="24" customHeight="1" spans="1:24">
      <c r="A262" s="90"/>
      <c r="B262" s="91"/>
      <c r="C262" s="91"/>
      <c r="D262" s="91"/>
      <c r="E262" s="29"/>
      <c r="F262" s="91"/>
      <c r="G262" s="96" t="s">
        <v>260</v>
      </c>
      <c r="H262" s="34" t="s">
        <v>114</v>
      </c>
      <c r="I262" s="34" t="s">
        <v>36</v>
      </c>
      <c r="J262" s="34" t="s">
        <v>99</v>
      </c>
      <c r="K262" s="105">
        <f t="shared" si="84"/>
        <v>1</v>
      </c>
      <c r="L262" s="106">
        <f t="shared" si="85"/>
        <v>0</v>
      </c>
      <c r="M262" s="34"/>
      <c r="N262" s="34"/>
      <c r="O262" s="106">
        <f t="shared" si="86"/>
        <v>1</v>
      </c>
      <c r="P262" s="34"/>
      <c r="Q262" s="34">
        <v>2</v>
      </c>
      <c r="R262" s="34"/>
      <c r="S262" s="34"/>
      <c r="T262" s="117"/>
      <c r="U262" s="115"/>
      <c r="V262" s="116">
        <v>14</v>
      </c>
      <c r="X262" s="112" t="s">
        <v>256</v>
      </c>
    </row>
    <row r="263" ht="24" customHeight="1" spans="1:24">
      <c r="A263" s="44"/>
      <c r="B263" s="45"/>
      <c r="C263" s="45"/>
      <c r="D263" s="45"/>
      <c r="E263" s="45"/>
      <c r="F263" s="45"/>
      <c r="G263" s="89" t="s">
        <v>260</v>
      </c>
      <c r="H263" s="64" t="s">
        <v>114</v>
      </c>
      <c r="I263" s="64" t="s">
        <v>36</v>
      </c>
      <c r="J263" s="64" t="s">
        <v>37</v>
      </c>
      <c r="K263" s="65">
        <f t="shared" si="84"/>
        <v>2</v>
      </c>
      <c r="L263" s="104">
        <f t="shared" si="85"/>
        <v>2</v>
      </c>
      <c r="M263" s="64"/>
      <c r="N263" s="64">
        <v>2</v>
      </c>
      <c r="O263" s="65">
        <f t="shared" si="86"/>
        <v>0</v>
      </c>
      <c r="P263" s="64"/>
      <c r="Q263" s="64"/>
      <c r="R263" s="64"/>
      <c r="S263" s="64"/>
      <c r="T263" s="83"/>
      <c r="U263" s="195"/>
      <c r="V263" s="85">
        <v>14</v>
      </c>
      <c r="X263" s="1" t="s">
        <v>256</v>
      </c>
    </row>
    <row r="264" ht="24" customHeight="1" spans="1:24">
      <c r="A264" s="48">
        <v>32</v>
      </c>
      <c r="B264" s="25" t="s">
        <v>30</v>
      </c>
      <c r="C264" s="25" t="s">
        <v>261</v>
      </c>
      <c r="D264" s="25" t="s">
        <v>30</v>
      </c>
      <c r="E264" s="25" t="s">
        <v>257</v>
      </c>
      <c r="F264" s="25" t="s">
        <v>33</v>
      </c>
      <c r="G264" s="26"/>
      <c r="H264" s="27"/>
      <c r="I264" s="27"/>
      <c r="J264" s="56">
        <v>16</v>
      </c>
      <c r="K264" s="57">
        <f t="shared" ref="K264:Q264" si="87">SUM(K266:K273)</f>
        <v>11.75</v>
      </c>
      <c r="L264" s="57">
        <f t="shared" si="87"/>
        <v>2</v>
      </c>
      <c r="M264" s="57">
        <f t="shared" si="87"/>
        <v>0</v>
      </c>
      <c r="N264" s="57">
        <f t="shared" si="87"/>
        <v>2</v>
      </c>
      <c r="O264" s="57">
        <f t="shared" si="87"/>
        <v>9.75</v>
      </c>
      <c r="P264" s="57">
        <f t="shared" si="87"/>
        <v>10</v>
      </c>
      <c r="Q264" s="57">
        <f t="shared" si="87"/>
        <v>9</v>
      </c>
      <c r="R264" s="57">
        <f>J264-K264</f>
        <v>4.25</v>
      </c>
      <c r="S264" s="57">
        <f>S265/28</f>
        <v>4.25</v>
      </c>
      <c r="T264" s="57"/>
      <c r="U264" s="196"/>
      <c r="V264" s="78"/>
      <c r="X264" s="76"/>
    </row>
    <row r="265" ht="24" customHeight="1" spans="1:24">
      <c r="A265" s="28"/>
      <c r="B265" s="29"/>
      <c r="C265" s="29"/>
      <c r="D265" s="29"/>
      <c r="E265" s="29"/>
      <c r="F265" s="29"/>
      <c r="G265" s="30"/>
      <c r="H265" s="31"/>
      <c r="I265" s="31"/>
      <c r="J265" s="58">
        <v>448</v>
      </c>
      <c r="K265" s="59">
        <f>K264*28</f>
        <v>329</v>
      </c>
      <c r="L265" s="59"/>
      <c r="M265" s="59"/>
      <c r="N265" s="59"/>
      <c r="O265" s="59"/>
      <c r="P265" s="59"/>
      <c r="Q265" s="59"/>
      <c r="R265" s="59">
        <f>J265-K265</f>
        <v>119</v>
      </c>
      <c r="S265" s="59">
        <f>SUM(S266:S271)</f>
        <v>119</v>
      </c>
      <c r="T265" s="31"/>
      <c r="U265" s="82"/>
      <c r="V265" s="80"/>
      <c r="X265" s="76"/>
    </row>
    <row r="266" ht="24" customHeight="1" spans="1:24">
      <c r="A266" s="28"/>
      <c r="B266" s="29"/>
      <c r="C266" s="29"/>
      <c r="D266" s="29"/>
      <c r="E266" s="29"/>
      <c r="F266" s="29"/>
      <c r="G266" s="32" t="s">
        <v>262</v>
      </c>
      <c r="H266" s="33" t="s">
        <v>35</v>
      </c>
      <c r="I266" s="33" t="s">
        <v>36</v>
      </c>
      <c r="J266" s="33" t="s">
        <v>40</v>
      </c>
      <c r="K266" s="60">
        <f t="shared" ref="K266:K273" si="88">L266+O266</f>
        <v>2</v>
      </c>
      <c r="L266" s="60">
        <f t="shared" ref="L266:L273" si="89">IF(I266="m",(M266+N266)*2.5*V266/28,(M266+N266)*2*V266/28)</f>
        <v>2</v>
      </c>
      <c r="M266" s="33"/>
      <c r="N266" s="33">
        <v>2</v>
      </c>
      <c r="O266" s="61">
        <f t="shared" ref="O266:O273" si="90">IF(I266="m",(P266+Q266)*1.5*V266/28,(P266+Q266)*1*V266/28)</f>
        <v>0</v>
      </c>
      <c r="P266" s="33"/>
      <c r="Q266" s="33"/>
      <c r="R266" s="33" t="s">
        <v>38</v>
      </c>
      <c r="S266" s="33">
        <v>30</v>
      </c>
      <c r="T266" s="81"/>
      <c r="U266" s="131"/>
      <c r="V266" s="80">
        <v>14</v>
      </c>
      <c r="X266" s="76"/>
    </row>
    <row r="267" ht="24" customHeight="1" spans="1:24">
      <c r="A267" s="28"/>
      <c r="B267" s="29"/>
      <c r="C267" s="29"/>
      <c r="D267" s="29"/>
      <c r="E267" s="29"/>
      <c r="F267" s="29"/>
      <c r="G267" s="32" t="s">
        <v>263</v>
      </c>
      <c r="H267" s="33" t="s">
        <v>35</v>
      </c>
      <c r="I267" s="33" t="s">
        <v>36</v>
      </c>
      <c r="J267" s="33" t="s">
        <v>43</v>
      </c>
      <c r="K267" s="60">
        <f t="shared" si="88"/>
        <v>2</v>
      </c>
      <c r="L267" s="60">
        <f t="shared" si="89"/>
        <v>0</v>
      </c>
      <c r="M267" s="33"/>
      <c r="N267" s="33"/>
      <c r="O267" s="61">
        <f t="shared" si="90"/>
        <v>2</v>
      </c>
      <c r="P267" s="33"/>
      <c r="Q267" s="33">
        <v>4</v>
      </c>
      <c r="R267" s="33" t="s">
        <v>41</v>
      </c>
      <c r="S267" s="33">
        <v>69</v>
      </c>
      <c r="T267" s="81"/>
      <c r="U267" s="131"/>
      <c r="V267" s="80">
        <v>14</v>
      </c>
      <c r="X267" s="76"/>
    </row>
    <row r="268" ht="24" customHeight="1" spans="1:24">
      <c r="A268" s="28"/>
      <c r="B268" s="29"/>
      <c r="C268" s="29"/>
      <c r="D268" s="29"/>
      <c r="E268" s="29"/>
      <c r="F268" s="29"/>
      <c r="G268" s="38" t="s">
        <v>264</v>
      </c>
      <c r="H268" s="33" t="s">
        <v>35</v>
      </c>
      <c r="I268" s="33" t="s">
        <v>36</v>
      </c>
      <c r="J268" s="33" t="s">
        <v>43</v>
      </c>
      <c r="K268" s="60">
        <f t="shared" si="88"/>
        <v>2</v>
      </c>
      <c r="L268" s="60">
        <f t="shared" si="89"/>
        <v>0</v>
      </c>
      <c r="M268" s="33"/>
      <c r="N268" s="33"/>
      <c r="O268" s="61">
        <f t="shared" si="90"/>
        <v>2</v>
      </c>
      <c r="P268" s="33">
        <v>4</v>
      </c>
      <c r="Q268" s="33"/>
      <c r="R268" s="33" t="s">
        <v>44</v>
      </c>
      <c r="S268" s="33">
        <v>20</v>
      </c>
      <c r="T268" s="81"/>
      <c r="U268" s="131"/>
      <c r="V268" s="80">
        <v>14</v>
      </c>
      <c r="X268" s="76"/>
    </row>
    <row r="269" ht="24" customHeight="1" spans="1:24">
      <c r="A269" s="28"/>
      <c r="B269" s="29"/>
      <c r="C269" s="29"/>
      <c r="D269" s="29"/>
      <c r="E269" s="29"/>
      <c r="F269" s="29"/>
      <c r="G269" s="38" t="s">
        <v>265</v>
      </c>
      <c r="H269" s="33" t="s">
        <v>35</v>
      </c>
      <c r="I269" s="33" t="s">
        <v>36</v>
      </c>
      <c r="J269" s="33" t="s">
        <v>43</v>
      </c>
      <c r="K269" s="60">
        <f t="shared" si="88"/>
        <v>2</v>
      </c>
      <c r="L269" s="60">
        <f t="shared" si="89"/>
        <v>0</v>
      </c>
      <c r="M269" s="33"/>
      <c r="N269" s="33"/>
      <c r="O269" s="61">
        <f t="shared" si="90"/>
        <v>2</v>
      </c>
      <c r="P269" s="33"/>
      <c r="Q269" s="33">
        <v>4</v>
      </c>
      <c r="R269" s="33"/>
      <c r="S269" s="33"/>
      <c r="T269" s="81"/>
      <c r="U269" s="197"/>
      <c r="V269" s="80">
        <v>14</v>
      </c>
      <c r="X269" s="76"/>
    </row>
    <row r="270" ht="24" customHeight="1" spans="1:24">
      <c r="A270" s="28"/>
      <c r="B270" s="29"/>
      <c r="C270" s="29"/>
      <c r="D270" s="29"/>
      <c r="E270" s="29"/>
      <c r="F270" s="29"/>
      <c r="G270" s="32" t="s">
        <v>266</v>
      </c>
      <c r="H270" s="33" t="s">
        <v>35</v>
      </c>
      <c r="I270" s="33" t="s">
        <v>36</v>
      </c>
      <c r="J270" s="33" t="s">
        <v>99</v>
      </c>
      <c r="K270" s="60">
        <f t="shared" si="88"/>
        <v>1</v>
      </c>
      <c r="L270" s="60">
        <f t="shared" si="89"/>
        <v>0</v>
      </c>
      <c r="M270" s="33"/>
      <c r="N270" s="33"/>
      <c r="O270" s="61">
        <f t="shared" si="90"/>
        <v>1</v>
      </c>
      <c r="P270" s="33">
        <v>2</v>
      </c>
      <c r="Q270" s="33"/>
      <c r="R270" s="33"/>
      <c r="S270" s="33"/>
      <c r="T270" s="81"/>
      <c r="U270" s="82"/>
      <c r="V270" s="80">
        <v>14</v>
      </c>
      <c r="X270" s="76"/>
    </row>
    <row r="271" ht="24" customHeight="1" spans="1:24">
      <c r="A271" s="28"/>
      <c r="B271" s="29"/>
      <c r="C271" s="29"/>
      <c r="D271" s="29"/>
      <c r="E271" s="29"/>
      <c r="F271" s="29"/>
      <c r="G271" s="38" t="s">
        <v>267</v>
      </c>
      <c r="H271" s="33" t="s">
        <v>268</v>
      </c>
      <c r="I271" s="33" t="s">
        <v>36</v>
      </c>
      <c r="J271" s="33" t="s">
        <v>43</v>
      </c>
      <c r="K271" s="60">
        <f t="shared" si="88"/>
        <v>1</v>
      </c>
      <c r="L271" s="60">
        <f t="shared" si="89"/>
        <v>0</v>
      </c>
      <c r="M271" s="33"/>
      <c r="N271" s="33"/>
      <c r="O271" s="61">
        <f t="shared" si="90"/>
        <v>1</v>
      </c>
      <c r="P271" s="33">
        <v>2</v>
      </c>
      <c r="Q271" s="33"/>
      <c r="R271" s="33"/>
      <c r="S271" s="33"/>
      <c r="T271" s="81"/>
      <c r="U271" s="82"/>
      <c r="V271" s="80">
        <v>14</v>
      </c>
      <c r="X271" s="76"/>
    </row>
    <row r="272" ht="24" customHeight="1" spans="1:24">
      <c r="A272" s="28"/>
      <c r="B272" s="29"/>
      <c r="C272" s="29"/>
      <c r="D272" s="29"/>
      <c r="E272" s="29"/>
      <c r="F272" s="29"/>
      <c r="G272" s="38" t="s">
        <v>88</v>
      </c>
      <c r="H272" s="33" t="s">
        <v>269</v>
      </c>
      <c r="I272" s="33" t="s">
        <v>36</v>
      </c>
      <c r="J272" s="33" t="s">
        <v>43</v>
      </c>
      <c r="K272" s="60">
        <f t="shared" si="88"/>
        <v>1</v>
      </c>
      <c r="L272" s="60">
        <f t="shared" si="89"/>
        <v>0</v>
      </c>
      <c r="M272" s="33"/>
      <c r="N272" s="33"/>
      <c r="O272" s="61">
        <f t="shared" si="90"/>
        <v>1</v>
      </c>
      <c r="P272" s="33">
        <v>2</v>
      </c>
      <c r="Q272" s="33"/>
      <c r="R272" s="33"/>
      <c r="S272" s="33"/>
      <c r="T272" s="81"/>
      <c r="U272" s="82"/>
      <c r="V272" s="80">
        <v>14</v>
      </c>
      <c r="X272" s="76"/>
    </row>
    <row r="273" ht="24" customHeight="1" spans="1:24">
      <c r="A273" s="39"/>
      <c r="B273" s="40"/>
      <c r="C273" s="40"/>
      <c r="D273" s="40"/>
      <c r="E273" s="40"/>
      <c r="F273" s="40"/>
      <c r="G273" s="49" t="s">
        <v>270</v>
      </c>
      <c r="H273" s="41" t="s">
        <v>68</v>
      </c>
      <c r="I273" s="33" t="s">
        <v>69</v>
      </c>
      <c r="J273" s="41" t="s">
        <v>81</v>
      </c>
      <c r="K273" s="60">
        <f t="shared" si="88"/>
        <v>0.75</v>
      </c>
      <c r="L273" s="60">
        <f t="shared" si="89"/>
        <v>0</v>
      </c>
      <c r="M273" s="41"/>
      <c r="N273" s="41"/>
      <c r="O273" s="61">
        <f t="shared" si="90"/>
        <v>0.75</v>
      </c>
      <c r="P273" s="41"/>
      <c r="Q273" s="33">
        <v>1</v>
      </c>
      <c r="R273" s="33"/>
      <c r="S273" s="33"/>
      <c r="T273" s="81"/>
      <c r="U273" s="82"/>
      <c r="V273" s="80">
        <v>14</v>
      </c>
      <c r="X273" s="76"/>
    </row>
    <row r="274" ht="24" customHeight="1" spans="1:24">
      <c r="A274" s="37">
        <v>33</v>
      </c>
      <c r="B274" s="36" t="s">
        <v>213</v>
      </c>
      <c r="C274" s="36" t="s">
        <v>271</v>
      </c>
      <c r="D274" s="36" t="s">
        <v>30</v>
      </c>
      <c r="E274" s="36" t="s">
        <v>65</v>
      </c>
      <c r="F274" s="36" t="s">
        <v>33</v>
      </c>
      <c r="G274" s="30"/>
      <c r="H274" s="31"/>
      <c r="I274" s="31"/>
      <c r="J274" s="58">
        <v>16</v>
      </c>
      <c r="K274" s="59">
        <f t="shared" ref="K274:Q274" si="91">SUM(K276:K284)</f>
        <v>12</v>
      </c>
      <c r="L274" s="59">
        <f t="shared" si="91"/>
        <v>4</v>
      </c>
      <c r="M274" s="59">
        <f t="shared" si="91"/>
        <v>2</v>
      </c>
      <c r="N274" s="59">
        <f t="shared" si="91"/>
        <v>2</v>
      </c>
      <c r="O274" s="59">
        <f t="shared" si="91"/>
        <v>8</v>
      </c>
      <c r="P274" s="59">
        <f t="shared" si="91"/>
        <v>14</v>
      </c>
      <c r="Q274" s="59">
        <f t="shared" si="91"/>
        <v>2</v>
      </c>
      <c r="R274" s="59">
        <f>J274-K274</f>
        <v>4</v>
      </c>
      <c r="S274" s="59">
        <f>S275/28</f>
        <v>4</v>
      </c>
      <c r="T274" s="59"/>
      <c r="U274" s="82"/>
      <c r="V274" s="80"/>
      <c r="X274" s="76"/>
    </row>
    <row r="275" ht="24" customHeight="1" spans="1:24">
      <c r="A275" s="28"/>
      <c r="B275" s="29"/>
      <c r="C275" s="29"/>
      <c r="D275" s="29"/>
      <c r="E275" s="29"/>
      <c r="F275" s="29"/>
      <c r="G275" s="30"/>
      <c r="H275" s="31"/>
      <c r="I275" s="31"/>
      <c r="J275" s="58">
        <v>448</v>
      </c>
      <c r="K275" s="59">
        <f>K274*28</f>
        <v>336</v>
      </c>
      <c r="L275" s="59"/>
      <c r="M275" s="59"/>
      <c r="N275" s="59"/>
      <c r="O275" s="59"/>
      <c r="P275" s="59"/>
      <c r="Q275" s="59"/>
      <c r="R275" s="59">
        <f>J275-K275</f>
        <v>112</v>
      </c>
      <c r="S275" s="59">
        <f>SUM(S276:S284)</f>
        <v>112</v>
      </c>
      <c r="T275" s="31"/>
      <c r="U275" s="131"/>
      <c r="V275" s="80"/>
      <c r="X275" s="76"/>
    </row>
    <row r="276" ht="24" customHeight="1" spans="1:24">
      <c r="A276" s="28"/>
      <c r="B276" s="29"/>
      <c r="C276" s="29"/>
      <c r="D276" s="29"/>
      <c r="E276" s="29"/>
      <c r="F276" s="29"/>
      <c r="G276" s="32" t="s">
        <v>272</v>
      </c>
      <c r="H276" s="33" t="s">
        <v>96</v>
      </c>
      <c r="I276" s="33" t="s">
        <v>36</v>
      </c>
      <c r="J276" s="33" t="s">
        <v>62</v>
      </c>
      <c r="K276" s="60">
        <f t="shared" ref="K276:K284" si="92">L276+O276</f>
        <v>2</v>
      </c>
      <c r="L276" s="60">
        <f t="shared" ref="L276:L284" si="93">IF(I276="m",(M276+N276)*2.5*V276/28,(M276+N276)*2*V276/28)</f>
        <v>2</v>
      </c>
      <c r="M276" s="33">
        <v>2</v>
      </c>
      <c r="N276" s="33"/>
      <c r="O276" s="60">
        <f t="shared" ref="O276:O284" si="94">IF(I276="m",(P276+Q276)*1.5*V276/28,(P276+Q276)*1*V276/28)</f>
        <v>0</v>
      </c>
      <c r="P276" s="33"/>
      <c r="Q276" s="33"/>
      <c r="R276" s="33" t="s">
        <v>38</v>
      </c>
      <c r="S276" s="33">
        <v>30</v>
      </c>
      <c r="T276" s="81"/>
      <c r="U276" s="131"/>
      <c r="V276" s="80">
        <v>14</v>
      </c>
      <c r="X276" s="76"/>
    </row>
    <row r="277" ht="24" customHeight="1" spans="1:24">
      <c r="A277" s="28"/>
      <c r="B277" s="29"/>
      <c r="C277" s="29"/>
      <c r="D277" s="29"/>
      <c r="E277" s="29"/>
      <c r="F277" s="29"/>
      <c r="G277" s="32" t="s">
        <v>272</v>
      </c>
      <c r="H277" s="33" t="s">
        <v>35</v>
      </c>
      <c r="I277" s="33" t="s">
        <v>36</v>
      </c>
      <c r="J277" s="33" t="s">
        <v>63</v>
      </c>
      <c r="K277" s="60">
        <f t="shared" si="92"/>
        <v>1</v>
      </c>
      <c r="L277" s="60">
        <f t="shared" si="93"/>
        <v>0</v>
      </c>
      <c r="M277" s="33"/>
      <c r="N277" s="33"/>
      <c r="O277" s="61">
        <f t="shared" si="94"/>
        <v>1</v>
      </c>
      <c r="P277" s="33">
        <v>2</v>
      </c>
      <c r="Q277" s="33"/>
      <c r="R277" s="33" t="s">
        <v>41</v>
      </c>
      <c r="S277" s="33">
        <v>62</v>
      </c>
      <c r="T277" s="81"/>
      <c r="U277" s="131"/>
      <c r="V277" s="80">
        <v>14</v>
      </c>
      <c r="X277" s="76"/>
    </row>
    <row r="278" ht="24" customHeight="1" spans="1:24">
      <c r="A278" s="28"/>
      <c r="B278" s="29"/>
      <c r="C278" s="29"/>
      <c r="D278" s="29"/>
      <c r="E278" s="29"/>
      <c r="F278" s="29"/>
      <c r="G278" s="32" t="s">
        <v>272</v>
      </c>
      <c r="H278" s="33" t="s">
        <v>48</v>
      </c>
      <c r="I278" s="33" t="s">
        <v>36</v>
      </c>
      <c r="J278" s="33" t="s">
        <v>159</v>
      </c>
      <c r="K278" s="60">
        <f t="shared" si="92"/>
        <v>2</v>
      </c>
      <c r="L278" s="60">
        <f t="shared" si="93"/>
        <v>0</v>
      </c>
      <c r="M278" s="33"/>
      <c r="N278" s="33"/>
      <c r="O278" s="60">
        <f t="shared" si="94"/>
        <v>2</v>
      </c>
      <c r="P278" s="33">
        <v>4</v>
      </c>
      <c r="Q278" s="33"/>
      <c r="R278" s="33" t="s">
        <v>44</v>
      </c>
      <c r="S278" s="33">
        <v>20</v>
      </c>
      <c r="T278" s="138"/>
      <c r="U278" s="131"/>
      <c r="V278" s="80">
        <v>14</v>
      </c>
      <c r="X278" s="76"/>
    </row>
    <row r="279" ht="24" customHeight="1" spans="1:24">
      <c r="A279" s="28"/>
      <c r="B279" s="29"/>
      <c r="C279" s="29"/>
      <c r="D279" s="29"/>
      <c r="E279" s="29"/>
      <c r="F279" s="29"/>
      <c r="G279" s="32" t="s">
        <v>273</v>
      </c>
      <c r="H279" s="33" t="s">
        <v>48</v>
      </c>
      <c r="I279" s="33" t="s">
        <v>36</v>
      </c>
      <c r="J279" s="33" t="s">
        <v>60</v>
      </c>
      <c r="K279" s="60">
        <f t="shared" si="92"/>
        <v>2</v>
      </c>
      <c r="L279" s="60">
        <f t="shared" si="93"/>
        <v>2</v>
      </c>
      <c r="M279" s="33"/>
      <c r="N279" s="33">
        <v>2</v>
      </c>
      <c r="O279" s="60">
        <f t="shared" si="94"/>
        <v>0</v>
      </c>
      <c r="P279" s="33"/>
      <c r="Q279" s="33"/>
      <c r="R279" s="33"/>
      <c r="S279" s="33"/>
      <c r="T279" s="81"/>
      <c r="U279" s="131"/>
      <c r="V279" s="80">
        <v>14</v>
      </c>
      <c r="X279" s="76"/>
    </row>
    <row r="280" ht="24" customHeight="1" spans="1:24">
      <c r="A280" s="28"/>
      <c r="B280" s="29"/>
      <c r="C280" s="29"/>
      <c r="D280" s="29"/>
      <c r="E280" s="29"/>
      <c r="F280" s="29"/>
      <c r="G280" s="32" t="s">
        <v>274</v>
      </c>
      <c r="H280" s="33" t="s">
        <v>35</v>
      </c>
      <c r="I280" s="33" t="s">
        <v>36</v>
      </c>
      <c r="J280" s="33" t="s">
        <v>112</v>
      </c>
      <c r="K280" s="60">
        <f t="shared" si="92"/>
        <v>1</v>
      </c>
      <c r="L280" s="60">
        <f t="shared" si="93"/>
        <v>0</v>
      </c>
      <c r="M280" s="33"/>
      <c r="N280" s="33"/>
      <c r="O280" s="60">
        <f t="shared" si="94"/>
        <v>1</v>
      </c>
      <c r="P280" s="33">
        <v>2</v>
      </c>
      <c r="Q280" s="33"/>
      <c r="R280" s="33"/>
      <c r="S280" s="33"/>
      <c r="T280" s="81"/>
      <c r="U280" s="82"/>
      <c r="V280" s="80">
        <v>14</v>
      </c>
      <c r="X280" s="76"/>
    </row>
    <row r="281" ht="24" customHeight="1" spans="1:24">
      <c r="A281" s="28"/>
      <c r="B281" s="29"/>
      <c r="C281" s="29"/>
      <c r="D281" s="29"/>
      <c r="E281" s="29"/>
      <c r="F281" s="29"/>
      <c r="G281" s="32" t="s">
        <v>103</v>
      </c>
      <c r="H281" s="33" t="s">
        <v>35</v>
      </c>
      <c r="I281" s="33" t="s">
        <v>36</v>
      </c>
      <c r="J281" s="33" t="s">
        <v>112</v>
      </c>
      <c r="K281" s="60">
        <f t="shared" si="92"/>
        <v>1</v>
      </c>
      <c r="L281" s="60">
        <f t="shared" si="93"/>
        <v>0</v>
      </c>
      <c r="M281" s="33"/>
      <c r="N281" s="33"/>
      <c r="O281" s="61">
        <f t="shared" si="94"/>
        <v>1</v>
      </c>
      <c r="P281" s="33"/>
      <c r="Q281" s="33">
        <v>2</v>
      </c>
      <c r="R281" s="33"/>
      <c r="S281" s="33"/>
      <c r="T281" s="81"/>
      <c r="U281" s="82"/>
      <c r="V281" s="80">
        <v>14</v>
      </c>
      <c r="X281" s="76"/>
    </row>
    <row r="282" ht="24" customHeight="1" spans="1:24">
      <c r="A282" s="28"/>
      <c r="B282" s="29"/>
      <c r="C282" s="29"/>
      <c r="D282" s="29"/>
      <c r="E282" s="29"/>
      <c r="F282" s="29"/>
      <c r="G282" s="32" t="s">
        <v>275</v>
      </c>
      <c r="H282" s="33" t="s">
        <v>48</v>
      </c>
      <c r="I282" s="33" t="s">
        <v>36</v>
      </c>
      <c r="J282" s="33" t="s">
        <v>112</v>
      </c>
      <c r="K282" s="60">
        <f t="shared" si="92"/>
        <v>1</v>
      </c>
      <c r="L282" s="60">
        <f t="shared" si="93"/>
        <v>0</v>
      </c>
      <c r="M282" s="33"/>
      <c r="N282" s="33"/>
      <c r="O282" s="61">
        <f t="shared" si="94"/>
        <v>1</v>
      </c>
      <c r="P282" s="33">
        <v>2</v>
      </c>
      <c r="Q282" s="33"/>
      <c r="R282" s="34"/>
      <c r="S282" s="87"/>
      <c r="T282" s="81"/>
      <c r="U282" s="82"/>
      <c r="V282" s="80">
        <v>14</v>
      </c>
      <c r="X282" s="1"/>
    </row>
    <row r="283" ht="24" customHeight="1" spans="1:24">
      <c r="A283" s="28"/>
      <c r="B283" s="29"/>
      <c r="C283" s="29"/>
      <c r="D283" s="29"/>
      <c r="E283" s="29"/>
      <c r="F283" s="29"/>
      <c r="G283" s="32" t="s">
        <v>276</v>
      </c>
      <c r="H283" s="33" t="s">
        <v>48</v>
      </c>
      <c r="I283" s="33" t="s">
        <v>36</v>
      </c>
      <c r="J283" s="33" t="s">
        <v>100</v>
      </c>
      <c r="K283" s="60">
        <f t="shared" si="92"/>
        <v>1</v>
      </c>
      <c r="L283" s="60">
        <f t="shared" si="93"/>
        <v>0</v>
      </c>
      <c r="M283" s="33"/>
      <c r="N283" s="33"/>
      <c r="O283" s="60">
        <f t="shared" si="94"/>
        <v>1</v>
      </c>
      <c r="P283" s="33">
        <v>2</v>
      </c>
      <c r="Q283" s="33"/>
      <c r="R283" s="33"/>
      <c r="S283" s="33"/>
      <c r="T283" s="81"/>
      <c r="U283" s="197"/>
      <c r="V283" s="80">
        <v>14</v>
      </c>
      <c r="X283" s="76"/>
    </row>
    <row r="284" ht="24" customHeight="1" spans="1:24">
      <c r="A284" s="28"/>
      <c r="B284" s="29"/>
      <c r="C284" s="29"/>
      <c r="D284" s="29"/>
      <c r="E284" s="40"/>
      <c r="F284" s="29"/>
      <c r="G284" s="149" t="s">
        <v>277</v>
      </c>
      <c r="H284" s="34" t="s">
        <v>48</v>
      </c>
      <c r="I284" s="34" t="s">
        <v>36</v>
      </c>
      <c r="J284" s="34" t="s">
        <v>63</v>
      </c>
      <c r="K284" s="186">
        <f t="shared" si="92"/>
        <v>1</v>
      </c>
      <c r="L284" s="186">
        <f t="shared" si="93"/>
        <v>0</v>
      </c>
      <c r="M284" s="34"/>
      <c r="N284" s="34"/>
      <c r="O284" s="186">
        <f t="shared" si="94"/>
        <v>1</v>
      </c>
      <c r="P284" s="34">
        <v>2</v>
      </c>
      <c r="Q284" s="34"/>
      <c r="R284" s="33"/>
      <c r="S284" s="33"/>
      <c r="T284" s="81"/>
      <c r="U284" s="82"/>
      <c r="V284" s="80">
        <v>14</v>
      </c>
      <c r="X284" s="76"/>
    </row>
    <row r="285" ht="24" customHeight="1" spans="1:24">
      <c r="A285" s="37">
        <v>34</v>
      </c>
      <c r="B285" s="36" t="s">
        <v>30</v>
      </c>
      <c r="C285" s="36" t="s">
        <v>278</v>
      </c>
      <c r="D285" s="36" t="s">
        <v>30</v>
      </c>
      <c r="E285" s="36" t="s">
        <v>279</v>
      </c>
      <c r="F285" s="36" t="s">
        <v>33</v>
      </c>
      <c r="G285" s="30"/>
      <c r="H285" s="31"/>
      <c r="I285" s="31"/>
      <c r="J285" s="58">
        <v>16</v>
      </c>
      <c r="K285" s="59">
        <f t="shared" ref="K285:Q285" si="95">SUM(K287:K292)</f>
        <v>12</v>
      </c>
      <c r="L285" s="59">
        <f t="shared" si="95"/>
        <v>7</v>
      </c>
      <c r="M285" s="59">
        <f t="shared" si="95"/>
        <v>2</v>
      </c>
      <c r="N285" s="59">
        <f t="shared" si="95"/>
        <v>5</v>
      </c>
      <c r="O285" s="59">
        <f t="shared" si="95"/>
        <v>5</v>
      </c>
      <c r="P285" s="59">
        <f t="shared" si="95"/>
        <v>4</v>
      </c>
      <c r="Q285" s="59">
        <f t="shared" si="95"/>
        <v>6</v>
      </c>
      <c r="R285" s="59">
        <f>J285-K285</f>
        <v>4</v>
      </c>
      <c r="S285" s="59">
        <f>S286/28</f>
        <v>4</v>
      </c>
      <c r="T285" s="59"/>
      <c r="U285" s="82"/>
      <c r="V285" s="80"/>
      <c r="X285" s="76"/>
    </row>
    <row r="286" ht="24" customHeight="1" spans="1:24">
      <c r="A286" s="28"/>
      <c r="B286" s="29"/>
      <c r="C286" s="29"/>
      <c r="D286" s="29"/>
      <c r="E286" s="29"/>
      <c r="F286" s="29"/>
      <c r="G286" s="30"/>
      <c r="H286" s="31"/>
      <c r="I286" s="31"/>
      <c r="J286" s="58">
        <v>448</v>
      </c>
      <c r="K286" s="59">
        <f>K285*28</f>
        <v>336</v>
      </c>
      <c r="L286" s="59"/>
      <c r="M286" s="59"/>
      <c r="N286" s="59"/>
      <c r="O286" s="59"/>
      <c r="P286" s="59"/>
      <c r="Q286" s="59"/>
      <c r="R286" s="59">
        <f>J286-K286</f>
        <v>112</v>
      </c>
      <c r="S286" s="59">
        <f>SUM(S287:S292)</f>
        <v>112</v>
      </c>
      <c r="T286" s="31"/>
      <c r="U286" s="82"/>
      <c r="V286" s="80"/>
      <c r="X286" s="76"/>
    </row>
    <row r="287" ht="24" customHeight="1" spans="1:24">
      <c r="A287" s="28"/>
      <c r="B287" s="29"/>
      <c r="C287" s="29"/>
      <c r="D287" s="29"/>
      <c r="E287" s="29"/>
      <c r="F287" s="29"/>
      <c r="G287" s="38" t="s">
        <v>280</v>
      </c>
      <c r="H287" s="33" t="s">
        <v>75</v>
      </c>
      <c r="I287" s="33" t="s">
        <v>36</v>
      </c>
      <c r="J287" s="33" t="s">
        <v>37</v>
      </c>
      <c r="K287" s="60">
        <f t="shared" ref="K287:K292" si="96">L287+O287</f>
        <v>2</v>
      </c>
      <c r="L287" s="60">
        <f t="shared" ref="L287:L292" si="97">IF(I287="m",(M287+N287)*2.5*V287/28,(M287+N287)*2*V287/28)</f>
        <v>2</v>
      </c>
      <c r="M287" s="33">
        <v>2</v>
      </c>
      <c r="N287" s="33"/>
      <c r="O287" s="61">
        <f t="shared" ref="O287:O292" si="98">IF(I287="m",(P287+Q287)*1.5*V287/28,(P287+Q287)*1*V287/28)</f>
        <v>0</v>
      </c>
      <c r="P287" s="33"/>
      <c r="Q287" s="33"/>
      <c r="R287" s="33" t="s">
        <v>38</v>
      </c>
      <c r="S287" s="33">
        <v>30</v>
      </c>
      <c r="T287" s="81"/>
      <c r="U287" s="82"/>
      <c r="V287" s="80">
        <v>14</v>
      </c>
      <c r="X287" s="1" t="s">
        <v>278</v>
      </c>
    </row>
    <row r="288" ht="24" customHeight="1" spans="1:24">
      <c r="A288" s="28"/>
      <c r="B288" s="29"/>
      <c r="C288" s="29"/>
      <c r="D288" s="29"/>
      <c r="E288" s="29"/>
      <c r="F288" s="29"/>
      <c r="G288" s="38" t="s">
        <v>280</v>
      </c>
      <c r="H288" s="33" t="s">
        <v>75</v>
      </c>
      <c r="I288" s="33" t="s">
        <v>36</v>
      </c>
      <c r="J288" s="33" t="s">
        <v>76</v>
      </c>
      <c r="K288" s="60">
        <f t="shared" si="96"/>
        <v>2</v>
      </c>
      <c r="L288" s="60">
        <f t="shared" si="97"/>
        <v>0</v>
      </c>
      <c r="M288" s="33"/>
      <c r="N288" s="33"/>
      <c r="O288" s="61">
        <f t="shared" si="98"/>
        <v>2</v>
      </c>
      <c r="P288" s="33">
        <v>4</v>
      </c>
      <c r="Q288" s="33"/>
      <c r="R288" s="33" t="s">
        <v>41</v>
      </c>
      <c r="S288" s="33">
        <v>62</v>
      </c>
      <c r="T288" s="81"/>
      <c r="U288" s="82"/>
      <c r="V288" s="80">
        <v>14</v>
      </c>
      <c r="X288" s="76" t="s">
        <v>278</v>
      </c>
    </row>
    <row r="289" ht="24" customHeight="1" spans="1:24">
      <c r="A289" s="28"/>
      <c r="B289" s="29"/>
      <c r="C289" s="29"/>
      <c r="D289" s="29"/>
      <c r="E289" s="29"/>
      <c r="F289" s="29"/>
      <c r="G289" s="38" t="s">
        <v>281</v>
      </c>
      <c r="H289" s="33" t="s">
        <v>75</v>
      </c>
      <c r="I289" s="33" t="s">
        <v>36</v>
      </c>
      <c r="J289" s="33" t="s">
        <v>37</v>
      </c>
      <c r="K289" s="60">
        <f t="shared" si="96"/>
        <v>2</v>
      </c>
      <c r="L289" s="60">
        <f t="shared" si="97"/>
        <v>2</v>
      </c>
      <c r="M289" s="33"/>
      <c r="N289" s="33">
        <v>2</v>
      </c>
      <c r="O289" s="61">
        <f t="shared" si="98"/>
        <v>0</v>
      </c>
      <c r="P289" s="33"/>
      <c r="Q289" s="33"/>
      <c r="R289" s="33" t="s">
        <v>44</v>
      </c>
      <c r="S289" s="33">
        <v>20</v>
      </c>
      <c r="T289" s="81"/>
      <c r="U289" s="82"/>
      <c r="V289" s="80">
        <v>14</v>
      </c>
      <c r="X289" s="76" t="s">
        <v>278</v>
      </c>
    </row>
    <row r="290" ht="24" customHeight="1" spans="1:24">
      <c r="A290" s="28"/>
      <c r="B290" s="29"/>
      <c r="C290" s="29"/>
      <c r="D290" s="29"/>
      <c r="E290" s="29"/>
      <c r="F290" s="29"/>
      <c r="G290" s="38" t="s">
        <v>282</v>
      </c>
      <c r="H290" s="33" t="s">
        <v>75</v>
      </c>
      <c r="I290" s="33" t="s">
        <v>36</v>
      </c>
      <c r="J290" s="33" t="s">
        <v>283</v>
      </c>
      <c r="K290" s="60">
        <f t="shared" si="96"/>
        <v>1</v>
      </c>
      <c r="L290" s="60">
        <f t="shared" si="97"/>
        <v>0</v>
      </c>
      <c r="M290" s="33"/>
      <c r="N290" s="33"/>
      <c r="O290" s="61">
        <f t="shared" si="98"/>
        <v>1</v>
      </c>
      <c r="P290" s="33"/>
      <c r="Q290" s="33">
        <v>2</v>
      </c>
      <c r="R290" s="33"/>
      <c r="S290" s="33"/>
      <c r="T290" s="81"/>
      <c r="U290" s="82"/>
      <c r="V290" s="80">
        <v>14</v>
      </c>
      <c r="X290" s="76" t="s">
        <v>278</v>
      </c>
    </row>
    <row r="291" ht="24" customHeight="1" spans="1:24">
      <c r="A291" s="28"/>
      <c r="B291" s="29"/>
      <c r="C291" s="29"/>
      <c r="D291" s="29"/>
      <c r="E291" s="29"/>
      <c r="F291" s="29"/>
      <c r="G291" s="38" t="s">
        <v>284</v>
      </c>
      <c r="H291" s="33" t="s">
        <v>75</v>
      </c>
      <c r="I291" s="33" t="s">
        <v>36</v>
      </c>
      <c r="J291" s="33" t="s">
        <v>40</v>
      </c>
      <c r="K291" s="60">
        <f t="shared" si="96"/>
        <v>3</v>
      </c>
      <c r="L291" s="60">
        <f t="shared" si="97"/>
        <v>3</v>
      </c>
      <c r="M291" s="33"/>
      <c r="N291" s="41">
        <v>3</v>
      </c>
      <c r="O291" s="61">
        <f t="shared" si="98"/>
        <v>0</v>
      </c>
      <c r="P291" s="41"/>
      <c r="Q291" s="41"/>
      <c r="R291" s="33"/>
      <c r="S291" s="33"/>
      <c r="T291" s="81"/>
      <c r="U291" s="82"/>
      <c r="V291" s="80">
        <v>14</v>
      </c>
      <c r="X291" s="76" t="s">
        <v>278</v>
      </c>
    </row>
    <row r="292" ht="24" customHeight="1" spans="1:24">
      <c r="A292" s="28"/>
      <c r="B292" s="29"/>
      <c r="C292" s="29"/>
      <c r="D292" s="29"/>
      <c r="E292" s="29"/>
      <c r="F292" s="29"/>
      <c r="G292" s="38" t="s">
        <v>284</v>
      </c>
      <c r="H292" s="33" t="s">
        <v>75</v>
      </c>
      <c r="I292" s="33" t="s">
        <v>36</v>
      </c>
      <c r="J292" s="33" t="s">
        <v>43</v>
      </c>
      <c r="K292" s="60">
        <f t="shared" si="96"/>
        <v>2</v>
      </c>
      <c r="L292" s="60">
        <f t="shared" si="97"/>
        <v>0</v>
      </c>
      <c r="M292" s="33"/>
      <c r="N292" s="41"/>
      <c r="O292" s="61">
        <f t="shared" si="98"/>
        <v>2</v>
      </c>
      <c r="P292" s="41"/>
      <c r="Q292" s="41">
        <v>4</v>
      </c>
      <c r="R292" s="33"/>
      <c r="S292" s="33"/>
      <c r="T292" s="81"/>
      <c r="U292" s="82"/>
      <c r="V292" s="80">
        <v>14</v>
      </c>
      <c r="X292" s="76" t="s">
        <v>278</v>
      </c>
    </row>
    <row r="293" ht="24" customHeight="1" spans="1:24">
      <c r="A293" s="48">
        <v>35</v>
      </c>
      <c r="B293" s="25" t="s">
        <v>213</v>
      </c>
      <c r="C293" s="25" t="s">
        <v>285</v>
      </c>
      <c r="D293" s="25" t="s">
        <v>30</v>
      </c>
      <c r="E293" s="150" t="s">
        <v>286</v>
      </c>
      <c r="F293" s="151" t="s">
        <v>33</v>
      </c>
      <c r="G293" s="152"/>
      <c r="H293" s="31"/>
      <c r="I293" s="31"/>
      <c r="J293" s="58">
        <v>16</v>
      </c>
      <c r="K293" s="59">
        <f>SUM(K295:K302)</f>
        <v>12</v>
      </c>
      <c r="L293" s="59">
        <f>SUM(L295:L302)</f>
        <v>10</v>
      </c>
      <c r="M293" s="59">
        <f>SUM(M295:M302)</f>
        <v>6</v>
      </c>
      <c r="N293" s="59">
        <f>SUM(N295:N302)</f>
        <v>4</v>
      </c>
      <c r="O293" s="59">
        <f>SUM(O295:O302)</f>
        <v>2</v>
      </c>
      <c r="P293" s="59">
        <f>SUM(P295:P301)</f>
        <v>1</v>
      </c>
      <c r="Q293" s="59">
        <f>SUM(Q295:Q301)</f>
        <v>3</v>
      </c>
      <c r="R293" s="59">
        <f>J293-K293</f>
        <v>4</v>
      </c>
      <c r="S293" s="59">
        <f>S294/28</f>
        <v>4</v>
      </c>
      <c r="T293" s="59"/>
      <c r="U293" s="131"/>
      <c r="V293" s="80"/>
      <c r="X293" s="76"/>
    </row>
    <row r="294" ht="24" customHeight="1" spans="1:24">
      <c r="A294" s="28"/>
      <c r="B294" s="29"/>
      <c r="C294" s="29"/>
      <c r="D294" s="29"/>
      <c r="E294" s="153"/>
      <c r="F294" s="154"/>
      <c r="G294" s="152"/>
      <c r="H294" s="31"/>
      <c r="I294" s="31"/>
      <c r="J294" s="58">
        <v>448</v>
      </c>
      <c r="K294" s="59">
        <f>K293*28</f>
        <v>336</v>
      </c>
      <c r="L294" s="59"/>
      <c r="M294" s="59"/>
      <c r="N294" s="59"/>
      <c r="O294" s="59"/>
      <c r="P294" s="59"/>
      <c r="Q294" s="59"/>
      <c r="R294" s="59">
        <f>J294-K294</f>
        <v>112</v>
      </c>
      <c r="S294" s="59">
        <f>SUM(S295:S301)</f>
        <v>112</v>
      </c>
      <c r="T294" s="31"/>
      <c r="U294" s="131"/>
      <c r="V294" s="80"/>
      <c r="X294" s="76"/>
    </row>
    <row r="295" ht="24" customHeight="1" spans="1:24">
      <c r="A295" s="28"/>
      <c r="B295" s="29"/>
      <c r="C295" s="29"/>
      <c r="D295" s="29"/>
      <c r="E295" s="153"/>
      <c r="F295" s="154"/>
      <c r="G295" s="155" t="s">
        <v>287</v>
      </c>
      <c r="H295" s="33" t="s">
        <v>75</v>
      </c>
      <c r="I295" s="33" t="s">
        <v>36</v>
      </c>
      <c r="J295" s="33" t="s">
        <v>37</v>
      </c>
      <c r="K295" s="61">
        <f t="shared" ref="K295:K302" si="99">L295+O295</f>
        <v>2</v>
      </c>
      <c r="L295" s="60">
        <f t="shared" ref="L295:L302" si="100">IF(I295="m",(M295+N295)*2.5*V295/28,(M295+N295)*2*V295/28)</f>
        <v>2</v>
      </c>
      <c r="M295" s="33">
        <v>2</v>
      </c>
      <c r="N295" s="33"/>
      <c r="O295" s="61">
        <f t="shared" ref="O295:O302" si="101">IF(I295="m",(P295+Q295)*1.5*V295/28,(P295+Q295)*1*V295/28)</f>
        <v>0</v>
      </c>
      <c r="P295" s="33"/>
      <c r="Q295" s="33"/>
      <c r="R295" s="33" t="s">
        <v>38</v>
      </c>
      <c r="S295" s="33">
        <v>30</v>
      </c>
      <c r="T295" s="81"/>
      <c r="U295" s="82"/>
      <c r="V295" s="80">
        <v>14</v>
      </c>
      <c r="X295" s="76" t="s">
        <v>285</v>
      </c>
    </row>
    <row r="296" ht="24" customHeight="1" spans="1:24">
      <c r="A296" s="28"/>
      <c r="B296" s="29"/>
      <c r="C296" s="29"/>
      <c r="D296" s="29"/>
      <c r="E296" s="153"/>
      <c r="F296" s="154"/>
      <c r="G296" s="156" t="s">
        <v>288</v>
      </c>
      <c r="H296" s="33" t="s">
        <v>75</v>
      </c>
      <c r="I296" s="33" t="s">
        <v>36</v>
      </c>
      <c r="J296" s="33" t="s">
        <v>210</v>
      </c>
      <c r="K296" s="60">
        <f t="shared" si="99"/>
        <v>1</v>
      </c>
      <c r="L296" s="60">
        <f t="shared" si="100"/>
        <v>0</v>
      </c>
      <c r="M296" s="33"/>
      <c r="N296" s="33"/>
      <c r="O296" s="61">
        <f t="shared" si="101"/>
        <v>1</v>
      </c>
      <c r="P296" s="33"/>
      <c r="Q296" s="33">
        <v>2</v>
      </c>
      <c r="R296" s="33" t="s">
        <v>41</v>
      </c>
      <c r="S296" s="33">
        <v>62</v>
      </c>
      <c r="T296" s="81"/>
      <c r="U296" s="131"/>
      <c r="V296" s="80">
        <v>14</v>
      </c>
      <c r="X296" s="1" t="s">
        <v>225</v>
      </c>
    </row>
    <row r="297" ht="24" customHeight="1" spans="1:24">
      <c r="A297" s="28"/>
      <c r="B297" s="29"/>
      <c r="C297" s="29"/>
      <c r="D297" s="29"/>
      <c r="E297" s="153"/>
      <c r="F297" s="154"/>
      <c r="G297" s="157" t="s">
        <v>289</v>
      </c>
      <c r="H297" s="33" t="s">
        <v>114</v>
      </c>
      <c r="I297" s="33" t="s">
        <v>36</v>
      </c>
      <c r="J297" s="33" t="s">
        <v>176</v>
      </c>
      <c r="K297" s="60">
        <f t="shared" ref="K297:K298" si="102">L297+O297</f>
        <v>0.5</v>
      </c>
      <c r="L297" s="60">
        <f t="shared" ref="L297:L298" si="103">IF(I297="m",(M297+N297)*2.5*V297/28,(M297+N297)*2*V297/28)</f>
        <v>0</v>
      </c>
      <c r="M297" s="33"/>
      <c r="N297" s="33"/>
      <c r="O297" s="61">
        <f t="shared" ref="O297:O298" si="104">IF(I297="m",(P297+Q297)*1.5*V297/28,(P297+Q297)*1*V297/28)</f>
        <v>0.5</v>
      </c>
      <c r="P297" s="33">
        <v>1</v>
      </c>
      <c r="Q297" s="33"/>
      <c r="R297" s="33" t="s">
        <v>44</v>
      </c>
      <c r="S297" s="33">
        <v>20</v>
      </c>
      <c r="T297" s="108"/>
      <c r="U297" s="82"/>
      <c r="V297" s="80">
        <v>14</v>
      </c>
      <c r="X297" s="76" t="s">
        <v>285</v>
      </c>
    </row>
    <row r="298" ht="24" customHeight="1" spans="1:24">
      <c r="A298" s="28"/>
      <c r="B298" s="29"/>
      <c r="C298" s="29"/>
      <c r="D298" s="29"/>
      <c r="E298" s="153"/>
      <c r="F298" s="154"/>
      <c r="G298" s="158" t="s">
        <v>290</v>
      </c>
      <c r="H298" s="159" t="s">
        <v>75</v>
      </c>
      <c r="I298" s="159" t="s">
        <v>36</v>
      </c>
      <c r="J298" s="159" t="s">
        <v>291</v>
      </c>
      <c r="K298" s="187">
        <f t="shared" si="102"/>
        <v>0.5</v>
      </c>
      <c r="L298" s="187">
        <f t="shared" si="103"/>
        <v>0</v>
      </c>
      <c r="M298" s="159"/>
      <c r="N298" s="159"/>
      <c r="O298" s="187">
        <f t="shared" si="104"/>
        <v>0.5</v>
      </c>
      <c r="P298" s="159"/>
      <c r="Q298" s="159">
        <v>1</v>
      </c>
      <c r="R298" s="159"/>
      <c r="S298" s="159"/>
      <c r="T298" s="198"/>
      <c r="U298" s="82"/>
      <c r="V298" s="122">
        <v>14</v>
      </c>
      <c r="X298" s="76" t="s">
        <v>285</v>
      </c>
    </row>
    <row r="299" ht="24" customHeight="1" spans="1:24">
      <c r="A299" s="48"/>
      <c r="B299" s="25"/>
      <c r="C299" s="25"/>
      <c r="D299" s="151"/>
      <c r="E299" s="160"/>
      <c r="F299" s="161"/>
      <c r="G299" s="162" t="s">
        <v>292</v>
      </c>
      <c r="H299" s="163" t="s">
        <v>75</v>
      </c>
      <c r="I299" s="188" t="s">
        <v>36</v>
      </c>
      <c r="J299" s="188" t="s">
        <v>37</v>
      </c>
      <c r="K299" s="189">
        <f t="shared" si="99"/>
        <v>2</v>
      </c>
      <c r="L299" s="189">
        <f t="shared" si="100"/>
        <v>2</v>
      </c>
      <c r="M299" s="188"/>
      <c r="N299" s="188">
        <v>2</v>
      </c>
      <c r="O299" s="190">
        <f t="shared" si="101"/>
        <v>0</v>
      </c>
      <c r="P299" s="188"/>
      <c r="Q299" s="188"/>
      <c r="R299" s="188"/>
      <c r="S299" s="188"/>
      <c r="T299" s="199"/>
      <c r="U299" s="200"/>
      <c r="V299" s="78">
        <v>14</v>
      </c>
      <c r="X299" s="1" t="s">
        <v>285</v>
      </c>
    </row>
    <row r="300" ht="24" customHeight="1" spans="1:24">
      <c r="A300" s="28"/>
      <c r="B300" s="29"/>
      <c r="C300" s="29"/>
      <c r="D300" s="154"/>
      <c r="E300" s="164"/>
      <c r="F300" s="165"/>
      <c r="G300" s="166" t="s">
        <v>293</v>
      </c>
      <c r="H300" s="167" t="s">
        <v>75</v>
      </c>
      <c r="I300" s="33" t="s">
        <v>36</v>
      </c>
      <c r="J300" s="33" t="s">
        <v>37</v>
      </c>
      <c r="K300" s="60">
        <f t="shared" si="99"/>
        <v>2</v>
      </c>
      <c r="L300" s="60">
        <f t="shared" si="100"/>
        <v>2</v>
      </c>
      <c r="M300" s="33">
        <v>2</v>
      </c>
      <c r="N300" s="33"/>
      <c r="O300" s="61">
        <f t="shared" si="101"/>
        <v>0</v>
      </c>
      <c r="P300" s="33"/>
      <c r="Q300" s="33"/>
      <c r="R300" s="33"/>
      <c r="S300" s="33"/>
      <c r="T300" s="201"/>
      <c r="U300" s="202"/>
      <c r="V300" s="80">
        <v>14</v>
      </c>
      <c r="X300" s="76" t="s">
        <v>285</v>
      </c>
    </row>
    <row r="301" ht="24" customHeight="1" spans="1:24">
      <c r="A301" s="28"/>
      <c r="B301" s="29"/>
      <c r="C301" s="29"/>
      <c r="D301" s="154"/>
      <c r="E301" s="164"/>
      <c r="F301" s="165"/>
      <c r="G301" s="166" t="s">
        <v>294</v>
      </c>
      <c r="H301" s="167" t="s">
        <v>75</v>
      </c>
      <c r="I301" s="33" t="s">
        <v>36</v>
      </c>
      <c r="J301" s="33" t="s">
        <v>37</v>
      </c>
      <c r="K301" s="60">
        <f t="shared" si="99"/>
        <v>2</v>
      </c>
      <c r="L301" s="60">
        <f t="shared" si="100"/>
        <v>2</v>
      </c>
      <c r="M301" s="33"/>
      <c r="N301" s="33">
        <v>2</v>
      </c>
      <c r="O301" s="61">
        <f t="shared" si="101"/>
        <v>0</v>
      </c>
      <c r="P301" s="33"/>
      <c r="Q301" s="33"/>
      <c r="R301" s="33"/>
      <c r="S301" s="33"/>
      <c r="T301" s="201"/>
      <c r="U301" s="202"/>
      <c r="V301" s="80">
        <v>14</v>
      </c>
      <c r="X301" s="76" t="s">
        <v>285</v>
      </c>
    </row>
    <row r="302" ht="24" customHeight="1" spans="1:24">
      <c r="A302" s="44"/>
      <c r="B302" s="45"/>
      <c r="C302" s="45"/>
      <c r="D302" s="168"/>
      <c r="E302" s="169"/>
      <c r="F302" s="170"/>
      <c r="G302" s="171" t="s">
        <v>295</v>
      </c>
      <c r="H302" s="172" t="s">
        <v>114</v>
      </c>
      <c r="I302" s="64" t="s">
        <v>36</v>
      </c>
      <c r="J302" s="64" t="s">
        <v>62</v>
      </c>
      <c r="K302" s="104">
        <f t="shared" si="99"/>
        <v>2</v>
      </c>
      <c r="L302" s="104">
        <f t="shared" si="100"/>
        <v>2</v>
      </c>
      <c r="M302" s="64">
        <v>2</v>
      </c>
      <c r="N302" s="64"/>
      <c r="O302" s="104">
        <f t="shared" si="101"/>
        <v>0</v>
      </c>
      <c r="P302" s="64"/>
      <c r="Q302" s="64"/>
      <c r="R302" s="64"/>
      <c r="S302" s="64"/>
      <c r="T302" s="203"/>
      <c r="U302" s="204"/>
      <c r="V302" s="85">
        <v>14</v>
      </c>
      <c r="X302" s="76" t="s">
        <v>285</v>
      </c>
    </row>
    <row r="303" ht="24" customHeight="1" spans="1:24">
      <c r="A303" s="90">
        <v>36</v>
      </c>
      <c r="B303" s="91" t="s">
        <v>30</v>
      </c>
      <c r="C303" s="29" t="s">
        <v>296</v>
      </c>
      <c r="D303" s="29" t="s">
        <v>30</v>
      </c>
      <c r="E303" s="91" t="s">
        <v>297</v>
      </c>
      <c r="F303" s="154" t="s">
        <v>33</v>
      </c>
      <c r="G303" s="173"/>
      <c r="H303" s="174"/>
      <c r="I303" s="174"/>
      <c r="J303" s="191">
        <v>16</v>
      </c>
      <c r="K303" s="192">
        <f t="shared" ref="K303:Q303" si="105">SUM(K305:K314)</f>
        <v>12.5</v>
      </c>
      <c r="L303" s="192">
        <f t="shared" si="105"/>
        <v>6</v>
      </c>
      <c r="M303" s="192">
        <f t="shared" si="105"/>
        <v>4</v>
      </c>
      <c r="N303" s="192">
        <f t="shared" si="105"/>
        <v>2</v>
      </c>
      <c r="O303" s="192">
        <f t="shared" si="105"/>
        <v>6.5</v>
      </c>
      <c r="P303" s="192">
        <f t="shared" si="105"/>
        <v>11</v>
      </c>
      <c r="Q303" s="192">
        <f t="shared" si="105"/>
        <v>2</v>
      </c>
      <c r="R303" s="192">
        <f>J303-K303</f>
        <v>3.5</v>
      </c>
      <c r="S303" s="192">
        <f>S304/28</f>
        <v>3.5</v>
      </c>
      <c r="T303" s="192"/>
      <c r="U303" s="82"/>
      <c r="V303" s="129"/>
      <c r="X303" s="76"/>
    </row>
    <row r="304" ht="24" customHeight="1" spans="1:24">
      <c r="A304" s="175"/>
      <c r="B304" s="176"/>
      <c r="C304" s="29"/>
      <c r="D304" s="29"/>
      <c r="E304" s="91"/>
      <c r="F304" s="154"/>
      <c r="G304" s="152"/>
      <c r="H304" s="31"/>
      <c r="I304" s="31"/>
      <c r="J304" s="58">
        <v>448</v>
      </c>
      <c r="K304" s="59">
        <f>K303*28</f>
        <v>350</v>
      </c>
      <c r="L304" s="59"/>
      <c r="M304" s="59"/>
      <c r="N304" s="59"/>
      <c r="O304" s="59"/>
      <c r="P304" s="59"/>
      <c r="Q304" s="59"/>
      <c r="R304" s="59">
        <f>J304-K304</f>
        <v>98</v>
      </c>
      <c r="S304" s="59">
        <f>SUM(S305:S314)</f>
        <v>98</v>
      </c>
      <c r="T304" s="31"/>
      <c r="U304" s="82"/>
      <c r="V304" s="80"/>
      <c r="X304" s="76"/>
    </row>
    <row r="305" ht="24" customHeight="1" spans="1:24">
      <c r="A305" s="175"/>
      <c r="B305" s="91"/>
      <c r="C305" s="29"/>
      <c r="D305" s="29"/>
      <c r="E305" s="91"/>
      <c r="F305" s="154"/>
      <c r="G305" s="177" t="s">
        <v>298</v>
      </c>
      <c r="H305" s="33" t="s">
        <v>83</v>
      </c>
      <c r="I305" s="33" t="s">
        <v>36</v>
      </c>
      <c r="J305" s="33" t="s">
        <v>299</v>
      </c>
      <c r="K305" s="60">
        <f t="shared" ref="K305:K314" si="106">L305+O305</f>
        <v>2</v>
      </c>
      <c r="L305" s="60">
        <f t="shared" ref="L305:L314" si="107">IF(I305="m",(M305+N305)*2.5*V305/28,(M305+N305)*2*V305/28)</f>
        <v>2</v>
      </c>
      <c r="M305" s="33">
        <v>2</v>
      </c>
      <c r="N305" s="33"/>
      <c r="O305" s="61">
        <f t="shared" ref="O305:O314" si="108">IF(I305="m",(P305+Q305)*1.5*V305/28,(P305+Q305)*1*V305/28)</f>
        <v>0</v>
      </c>
      <c r="P305" s="33"/>
      <c r="Q305" s="33"/>
      <c r="R305" s="33" t="s">
        <v>38</v>
      </c>
      <c r="S305" s="33">
        <v>20</v>
      </c>
      <c r="T305" s="81"/>
      <c r="U305" s="82"/>
      <c r="V305" s="80">
        <v>14</v>
      </c>
      <c r="X305" s="1" t="s">
        <v>296</v>
      </c>
    </row>
    <row r="306" ht="24" customHeight="1" spans="1:24">
      <c r="A306" s="175"/>
      <c r="B306" s="91"/>
      <c r="C306" s="29"/>
      <c r="D306" s="29"/>
      <c r="E306" s="91"/>
      <c r="F306" s="154"/>
      <c r="G306" s="177" t="s">
        <v>298</v>
      </c>
      <c r="H306" s="178" t="s">
        <v>114</v>
      </c>
      <c r="I306" s="33" t="s">
        <v>36</v>
      </c>
      <c r="J306" s="33" t="s">
        <v>99</v>
      </c>
      <c r="K306" s="60">
        <f t="shared" si="106"/>
        <v>1</v>
      </c>
      <c r="L306" s="60">
        <f t="shared" si="107"/>
        <v>0</v>
      </c>
      <c r="M306" s="33"/>
      <c r="N306" s="33"/>
      <c r="O306" s="61">
        <f t="shared" si="108"/>
        <v>1</v>
      </c>
      <c r="P306" s="33">
        <v>2</v>
      </c>
      <c r="Q306" s="33"/>
      <c r="R306" s="33" t="s">
        <v>41</v>
      </c>
      <c r="S306" s="33">
        <v>58</v>
      </c>
      <c r="T306" s="81"/>
      <c r="U306" s="82"/>
      <c r="V306" s="80">
        <v>14</v>
      </c>
      <c r="X306" s="1" t="s">
        <v>296</v>
      </c>
    </row>
    <row r="307" ht="24" customHeight="1" spans="1:24">
      <c r="A307" s="175"/>
      <c r="B307" s="91"/>
      <c r="C307" s="29"/>
      <c r="D307" s="29"/>
      <c r="E307" s="91"/>
      <c r="F307" s="154"/>
      <c r="G307" s="155" t="s">
        <v>300</v>
      </c>
      <c r="H307" s="33" t="s">
        <v>75</v>
      </c>
      <c r="I307" s="33" t="s">
        <v>36</v>
      </c>
      <c r="J307" s="33" t="s">
        <v>81</v>
      </c>
      <c r="K307" s="60">
        <f t="shared" si="106"/>
        <v>1</v>
      </c>
      <c r="L307" s="60">
        <f t="shared" si="107"/>
        <v>0</v>
      </c>
      <c r="M307" s="33"/>
      <c r="N307" s="33"/>
      <c r="O307" s="61">
        <f t="shared" si="108"/>
        <v>1</v>
      </c>
      <c r="P307" s="33">
        <v>2</v>
      </c>
      <c r="Q307" s="33"/>
      <c r="R307" s="33" t="s">
        <v>44</v>
      </c>
      <c r="S307" s="33">
        <v>20</v>
      </c>
      <c r="T307" s="81"/>
      <c r="U307" s="82"/>
      <c r="V307" s="80">
        <v>14</v>
      </c>
      <c r="X307" s="1" t="s">
        <v>296</v>
      </c>
    </row>
    <row r="308" ht="24" customHeight="1" spans="1:24">
      <c r="A308" s="175"/>
      <c r="B308" s="91"/>
      <c r="C308" s="29"/>
      <c r="D308" s="29"/>
      <c r="E308" s="91"/>
      <c r="F308" s="154"/>
      <c r="G308" s="155" t="s">
        <v>301</v>
      </c>
      <c r="H308" s="33" t="s">
        <v>75</v>
      </c>
      <c r="I308" s="33" t="s">
        <v>36</v>
      </c>
      <c r="J308" s="33" t="s">
        <v>81</v>
      </c>
      <c r="K308" s="61">
        <f t="shared" si="106"/>
        <v>1</v>
      </c>
      <c r="L308" s="60">
        <f t="shared" si="107"/>
        <v>0</v>
      </c>
      <c r="M308" s="33"/>
      <c r="N308" s="33"/>
      <c r="O308" s="61">
        <f t="shared" si="108"/>
        <v>1</v>
      </c>
      <c r="P308" s="33">
        <v>2</v>
      </c>
      <c r="Q308" s="33"/>
      <c r="R308" s="33"/>
      <c r="S308" s="33"/>
      <c r="T308" s="138"/>
      <c r="U308" s="82"/>
      <c r="V308" s="80">
        <v>14</v>
      </c>
      <c r="X308" s="1" t="s">
        <v>296</v>
      </c>
    </row>
    <row r="309" s="9" customFormat="1" ht="24" customHeight="1" spans="1:24">
      <c r="A309" s="175"/>
      <c r="B309" s="91"/>
      <c r="C309" s="91"/>
      <c r="D309" s="91"/>
      <c r="E309" s="91"/>
      <c r="F309" s="179"/>
      <c r="G309" s="180" t="s">
        <v>302</v>
      </c>
      <c r="H309" s="34" t="s">
        <v>83</v>
      </c>
      <c r="I309" s="34" t="s">
        <v>36</v>
      </c>
      <c r="J309" s="34" t="s">
        <v>40</v>
      </c>
      <c r="K309" s="106">
        <f t="shared" si="106"/>
        <v>2</v>
      </c>
      <c r="L309" s="106">
        <f t="shared" si="107"/>
        <v>2</v>
      </c>
      <c r="M309" s="34">
        <v>2</v>
      </c>
      <c r="N309" s="34"/>
      <c r="O309" s="106">
        <f t="shared" si="108"/>
        <v>0</v>
      </c>
      <c r="P309" s="34"/>
      <c r="Q309" s="34"/>
      <c r="R309" s="34"/>
      <c r="S309" s="34"/>
      <c r="T309" s="117"/>
      <c r="U309" s="115"/>
      <c r="V309" s="116">
        <v>14</v>
      </c>
      <c r="X309" s="112" t="s">
        <v>296</v>
      </c>
    </row>
    <row r="310" ht="24" customHeight="1" spans="1:24">
      <c r="A310" s="175"/>
      <c r="B310" s="91"/>
      <c r="C310" s="29"/>
      <c r="D310" s="29"/>
      <c r="E310" s="91"/>
      <c r="F310" s="154"/>
      <c r="G310" s="177" t="s">
        <v>166</v>
      </c>
      <c r="H310" s="33" t="s">
        <v>114</v>
      </c>
      <c r="I310" s="33" t="s">
        <v>36</v>
      </c>
      <c r="J310" s="33" t="s">
        <v>81</v>
      </c>
      <c r="K310" s="60">
        <f t="shared" si="106"/>
        <v>1</v>
      </c>
      <c r="L310" s="60">
        <f t="shared" si="107"/>
        <v>0</v>
      </c>
      <c r="M310" s="33"/>
      <c r="N310" s="33"/>
      <c r="O310" s="60">
        <f t="shared" si="108"/>
        <v>1</v>
      </c>
      <c r="P310" s="33">
        <v>2</v>
      </c>
      <c r="Q310" s="33"/>
      <c r="R310" s="33"/>
      <c r="S310" s="33"/>
      <c r="T310" s="81"/>
      <c r="U310" s="82"/>
      <c r="V310" s="80">
        <v>14</v>
      </c>
      <c r="X310" s="76"/>
    </row>
    <row r="311" ht="24" customHeight="1" spans="1:24">
      <c r="A311" s="175"/>
      <c r="B311" s="91"/>
      <c r="C311" s="29"/>
      <c r="D311" s="29"/>
      <c r="E311" s="91"/>
      <c r="F311" s="154"/>
      <c r="G311" s="155" t="s">
        <v>303</v>
      </c>
      <c r="H311" s="33" t="s">
        <v>75</v>
      </c>
      <c r="I311" s="33" t="s">
        <v>36</v>
      </c>
      <c r="J311" s="33" t="s">
        <v>43</v>
      </c>
      <c r="K311" s="61">
        <f t="shared" si="106"/>
        <v>0.5</v>
      </c>
      <c r="L311" s="60">
        <f t="shared" si="107"/>
        <v>0</v>
      </c>
      <c r="M311" s="33"/>
      <c r="N311" s="33"/>
      <c r="O311" s="61">
        <f t="shared" si="108"/>
        <v>0.5</v>
      </c>
      <c r="P311" s="33">
        <v>1</v>
      </c>
      <c r="Q311" s="33"/>
      <c r="R311" s="33"/>
      <c r="S311" s="33"/>
      <c r="T311" s="81"/>
      <c r="U311" s="82"/>
      <c r="V311" s="80">
        <v>14</v>
      </c>
      <c r="X311" s="1"/>
    </row>
    <row r="312" ht="24" customHeight="1" spans="1:24">
      <c r="A312" s="175"/>
      <c r="B312" s="91"/>
      <c r="C312" s="29"/>
      <c r="D312" s="29"/>
      <c r="E312" s="91"/>
      <c r="F312" s="154"/>
      <c r="G312" s="177" t="s">
        <v>304</v>
      </c>
      <c r="H312" s="33" t="s">
        <v>114</v>
      </c>
      <c r="I312" s="33" t="s">
        <v>36</v>
      </c>
      <c r="J312" s="33" t="s">
        <v>81</v>
      </c>
      <c r="K312" s="60">
        <f t="shared" si="106"/>
        <v>1</v>
      </c>
      <c r="L312" s="60">
        <f t="shared" si="107"/>
        <v>0</v>
      </c>
      <c r="M312" s="33"/>
      <c r="N312" s="33"/>
      <c r="O312" s="60">
        <f t="shared" si="108"/>
        <v>1</v>
      </c>
      <c r="P312" s="33">
        <v>2</v>
      </c>
      <c r="Q312" s="33"/>
      <c r="R312" s="33"/>
      <c r="S312" s="33"/>
      <c r="T312" s="81"/>
      <c r="U312" s="82"/>
      <c r="V312" s="80">
        <v>14</v>
      </c>
      <c r="X312" s="1"/>
    </row>
    <row r="313" ht="24" customHeight="1" spans="1:24">
      <c r="A313" s="175"/>
      <c r="B313" s="91"/>
      <c r="C313" s="29"/>
      <c r="D313" s="29"/>
      <c r="E313" s="91"/>
      <c r="F313" s="154"/>
      <c r="G313" s="177" t="s">
        <v>305</v>
      </c>
      <c r="H313" s="33" t="s">
        <v>114</v>
      </c>
      <c r="I313" s="33" t="s">
        <v>36</v>
      </c>
      <c r="J313" s="33" t="s">
        <v>37</v>
      </c>
      <c r="K313" s="60">
        <f t="shared" si="106"/>
        <v>1</v>
      </c>
      <c r="L313" s="60">
        <f t="shared" si="107"/>
        <v>0</v>
      </c>
      <c r="M313" s="33"/>
      <c r="N313" s="33"/>
      <c r="O313" s="60">
        <f t="shared" si="108"/>
        <v>1</v>
      </c>
      <c r="P313" s="33"/>
      <c r="Q313" s="33">
        <v>2</v>
      </c>
      <c r="R313" s="33"/>
      <c r="S313" s="33"/>
      <c r="T313" s="81"/>
      <c r="U313" s="82"/>
      <c r="V313" s="80">
        <v>14</v>
      </c>
      <c r="X313" s="1"/>
    </row>
    <row r="314" ht="24" customHeight="1" spans="1:24">
      <c r="A314" s="181"/>
      <c r="B314" s="182"/>
      <c r="C314" s="40"/>
      <c r="D314" s="40"/>
      <c r="E314" s="182"/>
      <c r="F314" s="183"/>
      <c r="G314" s="177" t="s">
        <v>168</v>
      </c>
      <c r="H314" s="33" t="s">
        <v>48</v>
      </c>
      <c r="I314" s="33" t="s">
        <v>36</v>
      </c>
      <c r="J314" s="33" t="s">
        <v>40</v>
      </c>
      <c r="K314" s="60">
        <f t="shared" si="106"/>
        <v>2</v>
      </c>
      <c r="L314" s="60">
        <f t="shared" si="107"/>
        <v>2</v>
      </c>
      <c r="M314" s="33"/>
      <c r="N314" s="33">
        <v>2</v>
      </c>
      <c r="O314" s="61">
        <f t="shared" si="108"/>
        <v>0</v>
      </c>
      <c r="P314" s="33"/>
      <c r="Q314" s="33"/>
      <c r="R314" s="33"/>
      <c r="S314" s="33"/>
      <c r="T314" s="138"/>
      <c r="U314" s="82"/>
      <c r="V314" s="80">
        <v>14</v>
      </c>
      <c r="X314" s="76"/>
    </row>
    <row r="315" ht="24" customHeight="1" spans="1:24">
      <c r="A315" s="35">
        <v>37</v>
      </c>
      <c r="B315" s="184" t="s">
        <v>30</v>
      </c>
      <c r="C315" s="36"/>
      <c r="D315" s="36" t="s">
        <v>30</v>
      </c>
      <c r="E315" s="36"/>
      <c r="F315" s="185" t="s">
        <v>306</v>
      </c>
      <c r="G315" s="152"/>
      <c r="H315" s="31"/>
      <c r="I315" s="31"/>
      <c r="J315" s="58">
        <v>16</v>
      </c>
      <c r="K315" s="59">
        <f t="shared" ref="K315:Q315" si="109">SUM(K317:K323)</f>
        <v>12.5</v>
      </c>
      <c r="L315" s="59">
        <f t="shared" si="109"/>
        <v>9</v>
      </c>
      <c r="M315" s="59">
        <f t="shared" si="109"/>
        <v>5</v>
      </c>
      <c r="N315" s="59">
        <f t="shared" si="109"/>
        <v>4</v>
      </c>
      <c r="O315" s="59">
        <f t="shared" si="109"/>
        <v>3.5</v>
      </c>
      <c r="P315" s="59">
        <f t="shared" si="109"/>
        <v>4</v>
      </c>
      <c r="Q315" s="59">
        <f t="shared" si="109"/>
        <v>2</v>
      </c>
      <c r="R315" s="59">
        <f>J315-K315</f>
        <v>3.5</v>
      </c>
      <c r="S315" s="59">
        <f>S316/28</f>
        <v>3.5</v>
      </c>
      <c r="T315" s="59"/>
      <c r="U315" s="82"/>
      <c r="V315" s="80"/>
      <c r="X315" s="76"/>
    </row>
    <row r="316" ht="24" customHeight="1" spans="1:24">
      <c r="A316" s="90"/>
      <c r="B316" s="91"/>
      <c r="C316" s="29"/>
      <c r="D316" s="29"/>
      <c r="E316" s="29"/>
      <c r="F316" s="185"/>
      <c r="G316" s="152"/>
      <c r="H316" s="31"/>
      <c r="I316" s="31"/>
      <c r="J316" s="58">
        <v>448</v>
      </c>
      <c r="K316" s="59">
        <f>K315*28</f>
        <v>350</v>
      </c>
      <c r="L316" s="59"/>
      <c r="M316" s="59"/>
      <c r="N316" s="59"/>
      <c r="O316" s="59"/>
      <c r="P316" s="59"/>
      <c r="Q316" s="59"/>
      <c r="R316" s="59">
        <f>J316-K316</f>
        <v>98</v>
      </c>
      <c r="S316" s="59">
        <f>SUM(S317:S323)</f>
        <v>98</v>
      </c>
      <c r="T316" s="31"/>
      <c r="U316" s="82"/>
      <c r="V316" s="80"/>
      <c r="X316" s="76"/>
    </row>
    <row r="317" ht="24" customHeight="1" spans="1:24">
      <c r="A317" s="90"/>
      <c r="B317" s="91"/>
      <c r="C317" s="29"/>
      <c r="D317" s="29"/>
      <c r="E317" s="29"/>
      <c r="F317" s="185"/>
      <c r="G317" s="177" t="s">
        <v>307</v>
      </c>
      <c r="H317" s="33" t="s">
        <v>114</v>
      </c>
      <c r="I317" s="33" t="s">
        <v>36</v>
      </c>
      <c r="J317" s="33" t="s">
        <v>62</v>
      </c>
      <c r="K317" s="60">
        <f>L317+O317</f>
        <v>2</v>
      </c>
      <c r="L317" s="60">
        <f>IF(I317="m",(M317+N317)*2.5*V317/28,(M317+N317)*2*V317/28)</f>
        <v>2</v>
      </c>
      <c r="M317" s="33"/>
      <c r="N317" s="33">
        <v>2</v>
      </c>
      <c r="O317" s="61">
        <f>IF(I317="m",(P317+Q317)*1.5*V317/28,(P317+Q317)*1*V317/28)</f>
        <v>0</v>
      </c>
      <c r="P317" s="33"/>
      <c r="Q317" s="33"/>
      <c r="R317" s="33" t="s">
        <v>38</v>
      </c>
      <c r="S317" s="33">
        <v>20</v>
      </c>
      <c r="T317" s="81"/>
      <c r="U317" s="82"/>
      <c r="V317" s="80">
        <v>14</v>
      </c>
      <c r="X317" s="205" t="s">
        <v>308</v>
      </c>
    </row>
    <row r="318" ht="24" customHeight="1" spans="1:24">
      <c r="A318" s="90"/>
      <c r="B318" s="91"/>
      <c r="C318" s="29"/>
      <c r="D318" s="29"/>
      <c r="E318" s="29"/>
      <c r="F318" s="154"/>
      <c r="G318" s="177" t="s">
        <v>309</v>
      </c>
      <c r="H318" s="33" t="s">
        <v>114</v>
      </c>
      <c r="I318" s="33" t="s">
        <v>36</v>
      </c>
      <c r="J318" s="33" t="s">
        <v>62</v>
      </c>
      <c r="K318" s="60">
        <f>L318+O318</f>
        <v>2</v>
      </c>
      <c r="L318" s="60">
        <f>IF(I318="m",(M318+N318)*2.5*V318/28,(M318+N318)*2*V318/28)</f>
        <v>2</v>
      </c>
      <c r="M318" s="33">
        <v>2</v>
      </c>
      <c r="N318" s="33"/>
      <c r="O318" s="61">
        <f>IF(I318="m",(P318+Q318)*1.5*V318/28,(P318+Q318)*1*V318/28)</f>
        <v>0</v>
      </c>
      <c r="P318" s="33"/>
      <c r="Q318" s="33"/>
      <c r="R318" s="33" t="s">
        <v>41</v>
      </c>
      <c r="S318" s="33">
        <v>58</v>
      </c>
      <c r="T318" s="81"/>
      <c r="U318" s="82"/>
      <c r="V318" s="80">
        <v>14</v>
      </c>
      <c r="X318" s="205" t="s">
        <v>308</v>
      </c>
    </row>
    <row r="319" ht="24" customHeight="1" spans="1:24">
      <c r="A319" s="90"/>
      <c r="B319" s="91"/>
      <c r="C319" s="29"/>
      <c r="D319" s="29"/>
      <c r="E319" s="29"/>
      <c r="F319" s="154"/>
      <c r="G319" s="177" t="s">
        <v>310</v>
      </c>
      <c r="H319" s="33" t="s">
        <v>114</v>
      </c>
      <c r="I319" s="33" t="s">
        <v>36</v>
      </c>
      <c r="J319" s="33" t="s">
        <v>62</v>
      </c>
      <c r="K319" s="60">
        <f>L319+O319</f>
        <v>2</v>
      </c>
      <c r="L319" s="60">
        <f>IF(I319="m",(M319+N319)*2.5*V319/28,(M319+N319)*2*V319/28)</f>
        <v>2</v>
      </c>
      <c r="M319" s="33"/>
      <c r="N319" s="33">
        <v>2</v>
      </c>
      <c r="O319" s="61">
        <f>IF(I319="m",(P319+Q319)*1.5*V319/28,(P319+Q319)*1*V319/28)</f>
        <v>0</v>
      </c>
      <c r="P319" s="33"/>
      <c r="Q319" s="33"/>
      <c r="R319" s="33" t="s">
        <v>44</v>
      </c>
      <c r="S319" s="33">
        <v>20</v>
      </c>
      <c r="T319" s="81"/>
      <c r="U319" s="82"/>
      <c r="V319" s="80">
        <v>14</v>
      </c>
      <c r="X319" s="205" t="s">
        <v>311</v>
      </c>
    </row>
    <row r="320" ht="24" customHeight="1" spans="1:24">
      <c r="A320" s="90"/>
      <c r="B320" s="91"/>
      <c r="C320" s="29"/>
      <c r="D320" s="29"/>
      <c r="E320" s="29"/>
      <c r="F320" s="154"/>
      <c r="G320" s="177" t="s">
        <v>312</v>
      </c>
      <c r="H320" s="33" t="s">
        <v>114</v>
      </c>
      <c r="I320" s="33" t="s">
        <v>36</v>
      </c>
      <c r="J320" s="33" t="s">
        <v>60</v>
      </c>
      <c r="K320" s="60">
        <f>L320+O320</f>
        <v>3</v>
      </c>
      <c r="L320" s="60">
        <f>IF(I320="m",(M320+N320)*2.5*V320/28,(M320+N320)*2*V320/28)</f>
        <v>3</v>
      </c>
      <c r="M320" s="33">
        <v>3</v>
      </c>
      <c r="N320" s="33"/>
      <c r="O320" s="60">
        <f>IF(I320="m",(P320+Q320)*1.5*V320/28,(P320+Q320)*1*V320/28)</f>
        <v>0</v>
      </c>
      <c r="P320" s="33"/>
      <c r="Q320" s="33"/>
      <c r="R320" s="33"/>
      <c r="S320" s="33"/>
      <c r="T320" s="81"/>
      <c r="U320" s="82"/>
      <c r="V320" s="80">
        <v>14</v>
      </c>
      <c r="X320" s="76" t="s">
        <v>109</v>
      </c>
    </row>
    <row r="321" ht="24" customHeight="1" spans="1:24">
      <c r="A321" s="90"/>
      <c r="B321" s="91"/>
      <c r="C321" s="29"/>
      <c r="D321" s="29"/>
      <c r="E321" s="29"/>
      <c r="F321" s="154"/>
      <c r="G321" s="177" t="s">
        <v>152</v>
      </c>
      <c r="H321" s="33" t="s">
        <v>114</v>
      </c>
      <c r="I321" s="33" t="s">
        <v>36</v>
      </c>
      <c r="J321" s="33" t="s">
        <v>99</v>
      </c>
      <c r="K321" s="60">
        <f t="shared" ref="K321:K323" si="110">L321+O321</f>
        <v>1</v>
      </c>
      <c r="L321" s="60">
        <f t="shared" ref="L321:L323" si="111">IF(I321="m",(M321+N321)*2.5*V321/28,(M321+N321)*2*V321/28)</f>
        <v>0</v>
      </c>
      <c r="M321" s="33"/>
      <c r="N321" s="33"/>
      <c r="O321" s="60">
        <f t="shared" ref="O321:O323" si="112">IF(I321="m",(P321+Q321)*1.5*V321/28,(P321+Q321)*1*V321/28)</f>
        <v>1</v>
      </c>
      <c r="P321" s="33"/>
      <c r="Q321" s="33">
        <v>2</v>
      </c>
      <c r="R321" s="33"/>
      <c r="S321" s="33"/>
      <c r="T321" s="81"/>
      <c r="U321" s="82"/>
      <c r="V321" s="80">
        <v>14</v>
      </c>
      <c r="X321" s="76" t="s">
        <v>313</v>
      </c>
    </row>
    <row r="322" ht="24" customHeight="1" spans="1:24">
      <c r="A322" s="90"/>
      <c r="B322" s="91"/>
      <c r="C322" s="29"/>
      <c r="D322" s="29"/>
      <c r="E322" s="29"/>
      <c r="F322" s="154"/>
      <c r="G322" s="206" t="s">
        <v>152</v>
      </c>
      <c r="H322" s="41" t="s">
        <v>68</v>
      </c>
      <c r="I322" s="33" t="s">
        <v>69</v>
      </c>
      <c r="J322" s="41" t="s">
        <v>81</v>
      </c>
      <c r="K322" s="60">
        <f t="shared" si="110"/>
        <v>1.5</v>
      </c>
      <c r="L322" s="60">
        <f t="shared" si="111"/>
        <v>0</v>
      </c>
      <c r="M322" s="41"/>
      <c r="N322" s="41"/>
      <c r="O322" s="60">
        <f t="shared" si="112"/>
        <v>1.5</v>
      </c>
      <c r="P322" s="41">
        <v>2</v>
      </c>
      <c r="Q322" s="33"/>
      <c r="R322" s="33"/>
      <c r="S322" s="33"/>
      <c r="T322" s="81"/>
      <c r="U322" s="82"/>
      <c r="V322" s="80">
        <v>14</v>
      </c>
      <c r="X322" s="76" t="s">
        <v>313</v>
      </c>
    </row>
    <row r="323" ht="24" customHeight="1" spans="1:24">
      <c r="A323" s="90"/>
      <c r="B323" s="91"/>
      <c r="C323" s="29"/>
      <c r="D323" s="29"/>
      <c r="E323" s="29"/>
      <c r="F323" s="154"/>
      <c r="G323" s="177" t="s">
        <v>255</v>
      </c>
      <c r="H323" s="33" t="s">
        <v>114</v>
      </c>
      <c r="I323" s="33" t="s">
        <v>36</v>
      </c>
      <c r="J323" s="33" t="s">
        <v>99</v>
      </c>
      <c r="K323" s="60">
        <f t="shared" si="110"/>
        <v>1</v>
      </c>
      <c r="L323" s="60">
        <f t="shared" si="111"/>
        <v>0</v>
      </c>
      <c r="M323" s="33"/>
      <c r="N323" s="33"/>
      <c r="O323" s="60">
        <f t="shared" si="112"/>
        <v>1</v>
      </c>
      <c r="P323" s="33">
        <v>2</v>
      </c>
      <c r="Q323" s="41"/>
      <c r="R323" s="33"/>
      <c r="S323" s="33"/>
      <c r="T323" s="81"/>
      <c r="U323" s="82"/>
      <c r="V323" s="80">
        <v>14</v>
      </c>
      <c r="X323" s="76" t="s">
        <v>313</v>
      </c>
    </row>
    <row r="324" ht="24" customHeight="1" spans="1:24">
      <c r="A324" s="35">
        <v>38</v>
      </c>
      <c r="B324" s="184"/>
      <c r="C324" s="36"/>
      <c r="D324" s="94" t="s">
        <v>213</v>
      </c>
      <c r="E324" s="94"/>
      <c r="F324" s="207" t="s">
        <v>306</v>
      </c>
      <c r="G324" s="152"/>
      <c r="H324" s="31"/>
      <c r="I324" s="31"/>
      <c r="J324" s="58">
        <v>16</v>
      </c>
      <c r="K324" s="59">
        <f t="shared" ref="K324:Q324" si="113">SUM(K326:K332)</f>
        <v>12</v>
      </c>
      <c r="L324" s="59">
        <f t="shared" si="113"/>
        <v>7</v>
      </c>
      <c r="M324" s="59">
        <f t="shared" si="113"/>
        <v>5</v>
      </c>
      <c r="N324" s="59">
        <f t="shared" si="113"/>
        <v>2</v>
      </c>
      <c r="O324" s="59">
        <f t="shared" si="113"/>
        <v>5</v>
      </c>
      <c r="P324" s="59">
        <f t="shared" si="113"/>
        <v>4</v>
      </c>
      <c r="Q324" s="59">
        <f t="shared" si="113"/>
        <v>6</v>
      </c>
      <c r="R324" s="59">
        <f>J324-K324</f>
        <v>4</v>
      </c>
      <c r="S324" s="59">
        <f>S325/28</f>
        <v>4</v>
      </c>
      <c r="T324" s="59"/>
      <c r="U324" s="197"/>
      <c r="V324" s="80"/>
      <c r="X324" s="76"/>
    </row>
    <row r="325" ht="24" customHeight="1" spans="1:24">
      <c r="A325" s="90"/>
      <c r="B325" s="91"/>
      <c r="C325" s="29"/>
      <c r="D325" s="94"/>
      <c r="E325" s="94"/>
      <c r="F325" s="207"/>
      <c r="G325" s="152"/>
      <c r="H325" s="31"/>
      <c r="I325" s="31"/>
      <c r="J325" s="58">
        <v>448</v>
      </c>
      <c r="K325" s="59">
        <f>K324*28</f>
        <v>336</v>
      </c>
      <c r="L325" s="59"/>
      <c r="M325" s="59"/>
      <c r="N325" s="59"/>
      <c r="O325" s="59"/>
      <c r="P325" s="59"/>
      <c r="Q325" s="59"/>
      <c r="R325" s="59">
        <f>J325-K325</f>
        <v>112</v>
      </c>
      <c r="S325" s="59">
        <f>SUM(S326:S332)</f>
        <v>112</v>
      </c>
      <c r="T325" s="31"/>
      <c r="U325" s="197"/>
      <c r="V325" s="80"/>
      <c r="X325" s="76"/>
    </row>
    <row r="326" ht="24" customHeight="1" spans="1:24">
      <c r="A326" s="90"/>
      <c r="B326" s="91"/>
      <c r="C326" s="29"/>
      <c r="D326" s="94"/>
      <c r="E326" s="94"/>
      <c r="F326" s="207"/>
      <c r="G326" s="208" t="s">
        <v>77</v>
      </c>
      <c r="H326" s="41" t="s">
        <v>75</v>
      </c>
      <c r="I326" s="33" t="s">
        <v>36</v>
      </c>
      <c r="J326" s="33" t="s">
        <v>100</v>
      </c>
      <c r="K326" s="60">
        <f t="shared" ref="K326:K332" si="114">L326+O326</f>
        <v>2</v>
      </c>
      <c r="L326" s="60">
        <f t="shared" ref="L326:L332" si="115">IF(I326="m",(M326+N326)*2.5*V326/28,(M326+N326)*2*V326/28)</f>
        <v>0</v>
      </c>
      <c r="M326" s="33"/>
      <c r="N326" s="33"/>
      <c r="O326" s="61">
        <f t="shared" ref="O326:O332" si="116">IF(I326="m",(P326+Q326)*1.5*V326/28,(P326+Q326)*1*V326/28)</f>
        <v>2</v>
      </c>
      <c r="P326" s="33"/>
      <c r="Q326" s="33">
        <v>4</v>
      </c>
      <c r="R326" s="33" t="s">
        <v>38</v>
      </c>
      <c r="S326" s="33">
        <v>30</v>
      </c>
      <c r="T326" s="81"/>
      <c r="U326" s="131"/>
      <c r="V326" s="80">
        <v>14</v>
      </c>
      <c r="X326" s="1" t="s">
        <v>314</v>
      </c>
    </row>
    <row r="327" ht="24" customHeight="1" spans="1:24">
      <c r="A327" s="90"/>
      <c r="B327" s="91"/>
      <c r="C327" s="29"/>
      <c r="D327" s="94"/>
      <c r="E327" s="94"/>
      <c r="F327" s="207"/>
      <c r="G327" s="155" t="s">
        <v>315</v>
      </c>
      <c r="H327" s="33" t="s">
        <v>75</v>
      </c>
      <c r="I327" s="33" t="s">
        <v>36</v>
      </c>
      <c r="J327" s="33" t="s">
        <v>60</v>
      </c>
      <c r="K327" s="60">
        <f t="shared" si="114"/>
        <v>3</v>
      </c>
      <c r="L327" s="60">
        <f t="shared" si="115"/>
        <v>3</v>
      </c>
      <c r="M327" s="33">
        <v>3</v>
      </c>
      <c r="N327" s="33"/>
      <c r="O327" s="61">
        <f t="shared" si="116"/>
        <v>0</v>
      </c>
      <c r="P327" s="33"/>
      <c r="Q327" s="33"/>
      <c r="R327" s="33" t="s">
        <v>41</v>
      </c>
      <c r="S327" s="33">
        <v>62</v>
      </c>
      <c r="T327" s="81"/>
      <c r="U327" s="131"/>
      <c r="V327" s="80">
        <v>14</v>
      </c>
      <c r="X327" s="1" t="s">
        <v>72</v>
      </c>
    </row>
    <row r="328" ht="24" customHeight="1" spans="1:24">
      <c r="A328" s="90"/>
      <c r="B328" s="91"/>
      <c r="C328" s="29"/>
      <c r="D328" s="94"/>
      <c r="E328" s="94"/>
      <c r="F328" s="207"/>
      <c r="G328" s="155" t="s">
        <v>315</v>
      </c>
      <c r="H328" s="33" t="s">
        <v>75</v>
      </c>
      <c r="I328" s="33" t="s">
        <v>36</v>
      </c>
      <c r="J328" s="33" t="s">
        <v>210</v>
      </c>
      <c r="K328" s="60">
        <f t="shared" si="114"/>
        <v>1</v>
      </c>
      <c r="L328" s="60">
        <f t="shared" si="115"/>
        <v>0</v>
      </c>
      <c r="M328" s="33"/>
      <c r="N328" s="33"/>
      <c r="O328" s="61">
        <f t="shared" si="116"/>
        <v>1</v>
      </c>
      <c r="P328" s="33">
        <v>2</v>
      </c>
      <c r="Q328" s="33"/>
      <c r="R328" s="33" t="s">
        <v>44</v>
      </c>
      <c r="S328" s="33">
        <v>20</v>
      </c>
      <c r="T328" s="81"/>
      <c r="U328" s="131"/>
      <c r="V328" s="80">
        <v>14</v>
      </c>
      <c r="X328" s="1" t="s">
        <v>316</v>
      </c>
    </row>
    <row r="329" ht="24" customHeight="1" spans="1:24">
      <c r="A329" s="90"/>
      <c r="B329" s="91"/>
      <c r="C329" s="29"/>
      <c r="D329" s="94"/>
      <c r="E329" s="94"/>
      <c r="F329" s="207"/>
      <c r="G329" s="155" t="s">
        <v>317</v>
      </c>
      <c r="H329" s="33" t="s">
        <v>75</v>
      </c>
      <c r="I329" s="33" t="s">
        <v>36</v>
      </c>
      <c r="J329" s="33" t="s">
        <v>60</v>
      </c>
      <c r="K329" s="60">
        <f t="shared" si="114"/>
        <v>2</v>
      </c>
      <c r="L329" s="60">
        <f t="shared" si="115"/>
        <v>2</v>
      </c>
      <c r="M329" s="33">
        <v>2</v>
      </c>
      <c r="N329" s="33"/>
      <c r="O329" s="61">
        <f t="shared" si="116"/>
        <v>0</v>
      </c>
      <c r="P329" s="33"/>
      <c r="Q329" s="33"/>
      <c r="R329" s="33"/>
      <c r="S329" s="41"/>
      <c r="T329" s="81"/>
      <c r="U329" s="131"/>
      <c r="V329" s="80">
        <v>14</v>
      </c>
      <c r="X329" s="1" t="s">
        <v>285</v>
      </c>
    </row>
    <row r="330" ht="24" customHeight="1" spans="1:24">
      <c r="A330" s="90"/>
      <c r="B330" s="91"/>
      <c r="C330" s="29"/>
      <c r="D330" s="94"/>
      <c r="E330" s="94"/>
      <c r="F330" s="207"/>
      <c r="G330" s="155" t="s">
        <v>317</v>
      </c>
      <c r="H330" s="33" t="s">
        <v>75</v>
      </c>
      <c r="I330" s="33" t="s">
        <v>36</v>
      </c>
      <c r="J330" s="33" t="s">
        <v>210</v>
      </c>
      <c r="K330" s="60">
        <f t="shared" si="114"/>
        <v>1</v>
      </c>
      <c r="L330" s="60">
        <f t="shared" si="115"/>
        <v>0</v>
      </c>
      <c r="M330" s="33"/>
      <c r="N330" s="33"/>
      <c r="O330" s="61">
        <f t="shared" si="116"/>
        <v>1</v>
      </c>
      <c r="P330" s="33">
        <v>2</v>
      </c>
      <c r="Q330" s="33"/>
      <c r="R330" s="33"/>
      <c r="S330" s="41"/>
      <c r="T330" s="81"/>
      <c r="U330" s="131"/>
      <c r="V330" s="80">
        <v>14</v>
      </c>
      <c r="X330" s="1" t="s">
        <v>285</v>
      </c>
    </row>
    <row r="331" ht="24" customHeight="1" spans="1:24">
      <c r="A331" s="90"/>
      <c r="B331" s="91"/>
      <c r="C331" s="29"/>
      <c r="D331" s="94"/>
      <c r="E331" s="94"/>
      <c r="F331" s="207"/>
      <c r="G331" s="155" t="s">
        <v>318</v>
      </c>
      <c r="H331" s="33" t="s">
        <v>75</v>
      </c>
      <c r="I331" s="33" t="s">
        <v>36</v>
      </c>
      <c r="J331" s="33" t="s">
        <v>60</v>
      </c>
      <c r="K331" s="60">
        <f t="shared" si="114"/>
        <v>2</v>
      </c>
      <c r="L331" s="60">
        <f t="shared" si="115"/>
        <v>2</v>
      </c>
      <c r="M331" s="33"/>
      <c r="N331" s="33">
        <v>2</v>
      </c>
      <c r="O331" s="61">
        <f t="shared" si="116"/>
        <v>0</v>
      </c>
      <c r="P331" s="33"/>
      <c r="Q331" s="33"/>
      <c r="R331" s="33"/>
      <c r="S331" s="41"/>
      <c r="T331" s="81"/>
      <c r="U331" s="131"/>
      <c r="V331" s="80">
        <v>14</v>
      </c>
      <c r="X331" s="1" t="s">
        <v>285</v>
      </c>
    </row>
    <row r="332" ht="24" customHeight="1" spans="1:24">
      <c r="A332" s="209"/>
      <c r="B332" s="210"/>
      <c r="C332" s="45"/>
      <c r="D332" s="99"/>
      <c r="E332" s="99"/>
      <c r="F332" s="211"/>
      <c r="G332" s="212" t="s">
        <v>318</v>
      </c>
      <c r="H332" s="64" t="s">
        <v>75</v>
      </c>
      <c r="I332" s="64" t="s">
        <v>36</v>
      </c>
      <c r="J332" s="64" t="s">
        <v>210</v>
      </c>
      <c r="K332" s="104">
        <f t="shared" si="114"/>
        <v>1</v>
      </c>
      <c r="L332" s="104">
        <f t="shared" si="115"/>
        <v>0</v>
      </c>
      <c r="M332" s="64"/>
      <c r="N332" s="64"/>
      <c r="O332" s="65">
        <f t="shared" si="116"/>
        <v>1</v>
      </c>
      <c r="P332" s="64"/>
      <c r="Q332" s="64">
        <v>2</v>
      </c>
      <c r="R332" s="64"/>
      <c r="S332" s="47"/>
      <c r="T332" s="83"/>
      <c r="U332" s="228"/>
      <c r="V332" s="85">
        <v>14</v>
      </c>
      <c r="X332" s="1" t="s">
        <v>285</v>
      </c>
    </row>
    <row r="333" ht="24" customHeight="1" spans="1:24">
      <c r="A333" s="24">
        <v>39</v>
      </c>
      <c r="B333" s="213" t="s">
        <v>213</v>
      </c>
      <c r="C333" s="25"/>
      <c r="D333" s="25" t="s">
        <v>30</v>
      </c>
      <c r="E333" s="25"/>
      <c r="F333" s="25" t="s">
        <v>306</v>
      </c>
      <c r="G333" s="26"/>
      <c r="H333" s="27"/>
      <c r="I333" s="27"/>
      <c r="J333" s="56">
        <v>16</v>
      </c>
      <c r="K333" s="57">
        <f t="shared" ref="K333:Q333" si="117">SUM(K335:K340)</f>
        <v>12</v>
      </c>
      <c r="L333" s="57">
        <f t="shared" si="117"/>
        <v>9</v>
      </c>
      <c r="M333" s="57">
        <f t="shared" si="117"/>
        <v>3</v>
      </c>
      <c r="N333" s="57">
        <f t="shared" si="117"/>
        <v>6</v>
      </c>
      <c r="O333" s="57">
        <f t="shared" si="117"/>
        <v>3</v>
      </c>
      <c r="P333" s="57">
        <f t="shared" si="117"/>
        <v>2</v>
      </c>
      <c r="Q333" s="57">
        <f t="shared" si="117"/>
        <v>2</v>
      </c>
      <c r="R333" s="57">
        <f>J333-K333</f>
        <v>4</v>
      </c>
      <c r="S333" s="57">
        <f>S334/28</f>
        <v>4</v>
      </c>
      <c r="T333" s="57"/>
      <c r="U333" s="86"/>
      <c r="V333" s="78"/>
      <c r="X333" s="76"/>
    </row>
    <row r="334" ht="24" customHeight="1" spans="1:24">
      <c r="A334" s="90"/>
      <c r="B334" s="91"/>
      <c r="C334" s="29"/>
      <c r="D334" s="29"/>
      <c r="E334" s="29"/>
      <c r="F334" s="36"/>
      <c r="G334" s="30"/>
      <c r="H334" s="31"/>
      <c r="I334" s="31"/>
      <c r="J334" s="58">
        <v>448</v>
      </c>
      <c r="K334" s="59">
        <f>K333*28</f>
        <v>336</v>
      </c>
      <c r="L334" s="59"/>
      <c r="M334" s="59"/>
      <c r="N334" s="59"/>
      <c r="O334" s="59"/>
      <c r="P334" s="59"/>
      <c r="Q334" s="59"/>
      <c r="R334" s="59">
        <f>J334-K334</f>
        <v>112</v>
      </c>
      <c r="S334" s="59">
        <f>SUM(S335:S337)</f>
        <v>112</v>
      </c>
      <c r="T334" s="31"/>
      <c r="U334" s="82"/>
      <c r="V334" s="80"/>
      <c r="X334" s="76"/>
    </row>
    <row r="335" ht="24" customHeight="1" spans="1:24">
      <c r="A335" s="90"/>
      <c r="B335" s="91"/>
      <c r="C335" s="29"/>
      <c r="D335" s="29"/>
      <c r="E335" s="29"/>
      <c r="F335" s="29"/>
      <c r="G335" s="32" t="s">
        <v>319</v>
      </c>
      <c r="H335" s="33" t="s">
        <v>35</v>
      </c>
      <c r="I335" s="33" t="s">
        <v>36</v>
      </c>
      <c r="J335" s="33" t="s">
        <v>37</v>
      </c>
      <c r="K335" s="60">
        <f>L335+O335</f>
        <v>2</v>
      </c>
      <c r="L335" s="60">
        <f>IF(I335="m",(M335+N335)*2.5*V335/28,(M335+N335)*2*V335/28)</f>
        <v>2</v>
      </c>
      <c r="M335" s="33"/>
      <c r="N335" s="33">
        <v>2</v>
      </c>
      <c r="O335" s="60">
        <f>IF(I335="m",(P335+Q335)*1.5*V335/28,(P335+Q335)*1*V335/28)</f>
        <v>0</v>
      </c>
      <c r="P335" s="33"/>
      <c r="Q335" s="33"/>
      <c r="R335" s="33" t="s">
        <v>38</v>
      </c>
      <c r="S335" s="33">
        <v>30</v>
      </c>
      <c r="T335" s="108"/>
      <c r="U335" s="82"/>
      <c r="V335" s="80">
        <v>14</v>
      </c>
      <c r="X335" s="76" t="s">
        <v>320</v>
      </c>
    </row>
    <row r="336" ht="24" customHeight="1" spans="1:24">
      <c r="A336" s="28"/>
      <c r="B336" s="29"/>
      <c r="C336" s="29"/>
      <c r="D336" s="29"/>
      <c r="E336" s="29"/>
      <c r="F336" s="29"/>
      <c r="G336" s="32" t="s">
        <v>319</v>
      </c>
      <c r="H336" s="33" t="s">
        <v>114</v>
      </c>
      <c r="I336" s="33" t="s">
        <v>36</v>
      </c>
      <c r="J336" s="33" t="s">
        <v>60</v>
      </c>
      <c r="K336" s="60">
        <f>L336+O336</f>
        <v>2</v>
      </c>
      <c r="L336" s="60">
        <f>IF(I336="m",(M336+N336)*2.5*V336/28,(M336+N336)*2*V336/28)</f>
        <v>2</v>
      </c>
      <c r="M336" s="33"/>
      <c r="N336" s="33">
        <v>2</v>
      </c>
      <c r="O336" s="60">
        <f>IF(I336="m",(P336+Q336)*1.5*V336/28,(P336+Q336)*1*V336/28)</f>
        <v>0</v>
      </c>
      <c r="P336" s="33"/>
      <c r="Q336" s="33"/>
      <c r="R336" s="33" t="s">
        <v>41</v>
      </c>
      <c r="S336" s="33">
        <v>62</v>
      </c>
      <c r="T336" s="108"/>
      <c r="U336" s="82"/>
      <c r="V336" s="80">
        <v>14</v>
      </c>
      <c r="X336" s="76" t="s">
        <v>320</v>
      </c>
    </row>
    <row r="337" ht="24" customHeight="1" spans="1:24">
      <c r="A337" s="28"/>
      <c r="B337" s="29"/>
      <c r="C337" s="29"/>
      <c r="D337" s="29"/>
      <c r="E337" s="29"/>
      <c r="F337" s="29"/>
      <c r="G337" s="32" t="s">
        <v>321</v>
      </c>
      <c r="H337" s="33" t="s">
        <v>114</v>
      </c>
      <c r="I337" s="33" t="s">
        <v>36</v>
      </c>
      <c r="J337" s="33" t="s">
        <v>60</v>
      </c>
      <c r="K337" s="60">
        <f>L337+O337</f>
        <v>3</v>
      </c>
      <c r="L337" s="60">
        <f>IF(I337="m",(M337+N337)*2.5*V337/28,(M337+N337)*2*V337/28)</f>
        <v>3</v>
      </c>
      <c r="M337" s="33">
        <v>3</v>
      </c>
      <c r="N337" s="33"/>
      <c r="O337" s="60">
        <f>IF(I337="m",(P337+Q337)*1.5*V337/28,(P337+Q337)*1*V337/28)</f>
        <v>0</v>
      </c>
      <c r="P337" s="33"/>
      <c r="Q337" s="33"/>
      <c r="R337" s="33" t="s">
        <v>44</v>
      </c>
      <c r="S337" s="33">
        <v>20</v>
      </c>
      <c r="T337" s="81"/>
      <c r="U337" s="82"/>
      <c r="V337" s="80">
        <v>14</v>
      </c>
      <c r="X337" s="76" t="s">
        <v>178</v>
      </c>
    </row>
    <row r="338" ht="24" customHeight="1" spans="1:24">
      <c r="A338" s="28"/>
      <c r="B338" s="29"/>
      <c r="C338" s="29"/>
      <c r="D338" s="29"/>
      <c r="E338" s="29"/>
      <c r="F338" s="29"/>
      <c r="G338" s="32" t="s">
        <v>154</v>
      </c>
      <c r="H338" s="41" t="s">
        <v>68</v>
      </c>
      <c r="I338" s="33" t="s">
        <v>69</v>
      </c>
      <c r="J338" s="33" t="s">
        <v>99</v>
      </c>
      <c r="K338" s="60">
        <f t="shared" ref="K338:K340" si="118">L338+O338</f>
        <v>1.5</v>
      </c>
      <c r="L338" s="60">
        <f t="shared" ref="L338:L340" si="119">IF(I338="m",(M338+N338)*2.5*V338/28,(M338+N338)*2*V338/28)</f>
        <v>0</v>
      </c>
      <c r="M338" s="33"/>
      <c r="N338" s="33"/>
      <c r="O338" s="61">
        <f t="shared" ref="O338:O340" si="120">IF(I338="m",(P338+Q338)*1.5*V338/28,(P338+Q338)*1*V338/28)</f>
        <v>1.5</v>
      </c>
      <c r="P338" s="33">
        <v>2</v>
      </c>
      <c r="Q338" s="33"/>
      <c r="R338" s="33"/>
      <c r="S338" s="33"/>
      <c r="T338" s="81"/>
      <c r="U338" s="82"/>
      <c r="V338" s="80">
        <v>14</v>
      </c>
      <c r="X338" s="76" t="s">
        <v>64</v>
      </c>
    </row>
    <row r="339" ht="24" customHeight="1" spans="1:24">
      <c r="A339" s="28"/>
      <c r="B339" s="29"/>
      <c r="C339" s="29"/>
      <c r="D339" s="29"/>
      <c r="E339" s="29"/>
      <c r="F339" s="29"/>
      <c r="G339" s="38" t="s">
        <v>66</v>
      </c>
      <c r="H339" s="41" t="s">
        <v>68</v>
      </c>
      <c r="I339" s="33" t="s">
        <v>69</v>
      </c>
      <c r="J339" s="33" t="s">
        <v>99</v>
      </c>
      <c r="K339" s="60">
        <f t="shared" si="118"/>
        <v>1.5</v>
      </c>
      <c r="L339" s="60">
        <f t="shared" si="119"/>
        <v>0</v>
      </c>
      <c r="M339" s="33"/>
      <c r="N339" s="33"/>
      <c r="O339" s="61">
        <f t="shared" si="120"/>
        <v>1.5</v>
      </c>
      <c r="P339" s="33"/>
      <c r="Q339" s="33">
        <v>2</v>
      </c>
      <c r="R339" s="33"/>
      <c r="S339" s="33"/>
      <c r="T339" s="81"/>
      <c r="U339" s="197"/>
      <c r="V339" s="80">
        <v>14</v>
      </c>
      <c r="X339" s="76" t="s">
        <v>170</v>
      </c>
    </row>
    <row r="340" ht="24" customHeight="1" spans="1:24">
      <c r="A340" s="28"/>
      <c r="B340" s="29"/>
      <c r="C340" s="29"/>
      <c r="D340" s="29"/>
      <c r="E340" s="29"/>
      <c r="F340" s="29"/>
      <c r="G340" s="38" t="s">
        <v>322</v>
      </c>
      <c r="H340" s="33" t="s">
        <v>35</v>
      </c>
      <c r="I340" s="33" t="s">
        <v>36</v>
      </c>
      <c r="J340" s="33" t="s">
        <v>62</v>
      </c>
      <c r="K340" s="61">
        <f t="shared" si="118"/>
        <v>2</v>
      </c>
      <c r="L340" s="61">
        <f t="shared" si="119"/>
        <v>2</v>
      </c>
      <c r="M340" s="33"/>
      <c r="N340" s="33">
        <v>2</v>
      </c>
      <c r="O340" s="61">
        <f t="shared" si="120"/>
        <v>0</v>
      </c>
      <c r="P340" s="33"/>
      <c r="Q340" s="33"/>
      <c r="R340" s="33"/>
      <c r="S340" s="33"/>
      <c r="T340" s="81"/>
      <c r="U340" s="82"/>
      <c r="V340" s="80">
        <v>14</v>
      </c>
      <c r="X340" s="76" t="s">
        <v>320</v>
      </c>
    </row>
    <row r="341" ht="24" customHeight="1" spans="1:24">
      <c r="A341" s="35">
        <v>40</v>
      </c>
      <c r="B341" s="94" t="s">
        <v>30</v>
      </c>
      <c r="C341" s="94"/>
      <c r="D341" s="36"/>
      <c r="E341" s="36"/>
      <c r="F341" s="36" t="s">
        <v>323</v>
      </c>
      <c r="G341" s="30"/>
      <c r="H341" s="31"/>
      <c r="I341" s="31"/>
      <c r="J341" s="58">
        <v>16</v>
      </c>
      <c r="K341" s="57">
        <f t="shared" ref="K341:Q341" si="121">SUM(K343:K349)</f>
        <v>12</v>
      </c>
      <c r="L341" s="57">
        <f t="shared" si="121"/>
        <v>6</v>
      </c>
      <c r="M341" s="57">
        <f t="shared" si="121"/>
        <v>2</v>
      </c>
      <c r="N341" s="57">
        <f t="shared" si="121"/>
        <v>4</v>
      </c>
      <c r="O341" s="57">
        <f t="shared" si="121"/>
        <v>6</v>
      </c>
      <c r="P341" s="57">
        <f t="shared" si="121"/>
        <v>4</v>
      </c>
      <c r="Q341" s="57">
        <f t="shared" si="121"/>
        <v>8</v>
      </c>
      <c r="R341" s="59">
        <f>J341-K341</f>
        <v>4</v>
      </c>
      <c r="S341" s="59">
        <f>S342/28</f>
        <v>4</v>
      </c>
      <c r="T341" s="59"/>
      <c r="U341" s="82"/>
      <c r="V341" s="80"/>
      <c r="X341" s="76"/>
    </row>
    <row r="342" ht="24" customHeight="1" spans="1:24">
      <c r="A342" s="214"/>
      <c r="B342" s="94"/>
      <c r="C342" s="94"/>
      <c r="D342" s="29"/>
      <c r="E342" s="29"/>
      <c r="F342" s="29"/>
      <c r="G342" s="30"/>
      <c r="H342" s="31"/>
      <c r="I342" s="31"/>
      <c r="J342" s="58">
        <v>448</v>
      </c>
      <c r="K342" s="59">
        <f>K341*28</f>
        <v>336</v>
      </c>
      <c r="L342" s="59"/>
      <c r="M342" s="59"/>
      <c r="N342" s="59"/>
      <c r="O342" s="59"/>
      <c r="P342" s="59"/>
      <c r="Q342" s="59"/>
      <c r="R342" s="59">
        <f>J342-K342</f>
        <v>112</v>
      </c>
      <c r="S342" s="59">
        <f>SUM(S343:S344)</f>
        <v>112</v>
      </c>
      <c r="T342" s="31"/>
      <c r="U342" s="82"/>
      <c r="V342" s="80"/>
      <c r="X342" s="76"/>
    </row>
    <row r="343" ht="24" customHeight="1" spans="1:24">
      <c r="A343" s="214"/>
      <c r="B343" s="94"/>
      <c r="C343" s="94"/>
      <c r="D343" s="29"/>
      <c r="E343" s="29"/>
      <c r="F343" s="29"/>
      <c r="G343" s="215" t="s">
        <v>324</v>
      </c>
      <c r="H343" s="34" t="s">
        <v>48</v>
      </c>
      <c r="I343" s="34" t="s">
        <v>36</v>
      </c>
      <c r="J343" s="34" t="s">
        <v>159</v>
      </c>
      <c r="K343" s="106">
        <f>L343+O343</f>
        <v>1</v>
      </c>
      <c r="L343" s="106">
        <f>IF(I343="m",(M343+N343)*2.5*V343/28,(M343+N343)*2*V343/28)</f>
        <v>0</v>
      </c>
      <c r="M343" s="34"/>
      <c r="N343" s="34"/>
      <c r="O343" s="61">
        <v>1</v>
      </c>
      <c r="P343" s="34"/>
      <c r="Q343" s="34">
        <v>2</v>
      </c>
      <c r="R343" s="33" t="s">
        <v>141</v>
      </c>
      <c r="S343" s="33">
        <v>57</v>
      </c>
      <c r="T343" s="81"/>
      <c r="U343" s="82"/>
      <c r="V343" s="80">
        <v>14</v>
      </c>
      <c r="X343" s="1" t="s">
        <v>325</v>
      </c>
    </row>
    <row r="344" ht="24" customHeight="1" spans="1:24">
      <c r="A344" s="214"/>
      <c r="B344" s="94"/>
      <c r="C344" s="94"/>
      <c r="D344" s="29"/>
      <c r="E344" s="29"/>
      <c r="F344" s="29"/>
      <c r="G344" s="216" t="s">
        <v>324</v>
      </c>
      <c r="H344" s="33" t="s">
        <v>48</v>
      </c>
      <c r="I344" s="33" t="s">
        <v>36</v>
      </c>
      <c r="J344" s="33" t="s">
        <v>326</v>
      </c>
      <c r="K344" s="60">
        <f>L344+O344</f>
        <v>1</v>
      </c>
      <c r="L344" s="60">
        <f>IF(I344="m",(M344+N344)*2.5*V344/28,(M344+N344)*2*V344/28)</f>
        <v>1</v>
      </c>
      <c r="M344" s="33"/>
      <c r="N344" s="33">
        <v>1</v>
      </c>
      <c r="O344" s="61">
        <f>IF(I344="m",(P344+Q344)*1.5*V344/28,(P344+Q344)*1*V344/28)</f>
        <v>0</v>
      </c>
      <c r="P344" s="33"/>
      <c r="Q344" s="33"/>
      <c r="R344" s="33" t="s">
        <v>41</v>
      </c>
      <c r="S344" s="33">
        <v>55</v>
      </c>
      <c r="T344" s="81"/>
      <c r="U344" s="82"/>
      <c r="V344" s="80">
        <v>14</v>
      </c>
      <c r="X344" s="229" t="s">
        <v>327</v>
      </c>
    </row>
    <row r="345" ht="24" customHeight="1" spans="1:24">
      <c r="A345" s="214"/>
      <c r="B345" s="94"/>
      <c r="C345" s="94"/>
      <c r="D345" s="29"/>
      <c r="E345" s="29"/>
      <c r="F345" s="29"/>
      <c r="G345" s="216" t="s">
        <v>328</v>
      </c>
      <c r="H345" s="33" t="s">
        <v>48</v>
      </c>
      <c r="I345" s="33" t="s">
        <v>36</v>
      </c>
      <c r="J345" s="33" t="s">
        <v>62</v>
      </c>
      <c r="K345" s="60">
        <f>L345+O345</f>
        <v>2</v>
      </c>
      <c r="L345" s="60">
        <f>IF(I345="m",(M345+N345)*2.5*V345/28,(M345+N345)*2*V345/28)</f>
        <v>2</v>
      </c>
      <c r="M345" s="33">
        <v>2</v>
      </c>
      <c r="N345" s="33"/>
      <c r="O345" s="61">
        <f>IF(I345="m",(P345+Q345)*1.5*V345/28,(P345+Q345)*1*V345/28)</f>
        <v>0</v>
      </c>
      <c r="P345" s="33"/>
      <c r="Q345" s="33"/>
      <c r="R345" s="33"/>
      <c r="S345" s="33"/>
      <c r="T345" s="81"/>
      <c r="U345" s="82"/>
      <c r="V345" s="80">
        <v>14</v>
      </c>
      <c r="X345" s="229" t="s">
        <v>329</v>
      </c>
    </row>
    <row r="346" ht="24" customHeight="1" spans="1:24">
      <c r="A346" s="214"/>
      <c r="B346" s="94"/>
      <c r="C346" s="94"/>
      <c r="D346" s="29"/>
      <c r="E346" s="29"/>
      <c r="F346" s="29"/>
      <c r="G346" s="216" t="s">
        <v>328</v>
      </c>
      <c r="H346" s="33" t="s">
        <v>48</v>
      </c>
      <c r="I346" s="33" t="s">
        <v>36</v>
      </c>
      <c r="J346" s="33" t="s">
        <v>159</v>
      </c>
      <c r="K346" s="60">
        <f>L346+O346</f>
        <v>2</v>
      </c>
      <c r="L346" s="60">
        <f>IF(I346="m",(M346+N346)*2.5*V346/28,(M346+N346)*2*V346/28)</f>
        <v>0</v>
      </c>
      <c r="M346" s="33"/>
      <c r="N346" s="33"/>
      <c r="O346" s="61">
        <f>IF(I346="m",(P346+Q346)*1.5*V346/28,(P346+Q346)*1*V346/28)</f>
        <v>2</v>
      </c>
      <c r="P346" s="33">
        <v>4</v>
      </c>
      <c r="Q346" s="33"/>
      <c r="R346" s="33"/>
      <c r="S346" s="33"/>
      <c r="T346" s="81"/>
      <c r="U346" s="82"/>
      <c r="V346" s="80">
        <v>14</v>
      </c>
      <c r="X346" s="229" t="s">
        <v>329</v>
      </c>
    </row>
    <row r="347" ht="24" customHeight="1" spans="1:24">
      <c r="A347" s="214"/>
      <c r="B347" s="94"/>
      <c r="C347" s="94"/>
      <c r="D347" s="29"/>
      <c r="E347" s="29"/>
      <c r="F347" s="29"/>
      <c r="G347" s="215" t="s">
        <v>215</v>
      </c>
      <c r="H347" s="34" t="s">
        <v>48</v>
      </c>
      <c r="I347" s="34" t="s">
        <v>36</v>
      </c>
      <c r="J347" s="34" t="s">
        <v>100</v>
      </c>
      <c r="K347" s="106">
        <v>3</v>
      </c>
      <c r="L347" s="106">
        <f>IF(I347="m",(M347+N347)*2.5*V345/28,(M347+N347)*2*V345/28)</f>
        <v>0</v>
      </c>
      <c r="M347" s="34"/>
      <c r="N347" s="34"/>
      <c r="O347" s="106">
        <v>3</v>
      </c>
      <c r="P347" s="34"/>
      <c r="Q347" s="34">
        <v>6</v>
      </c>
      <c r="R347" s="34"/>
      <c r="S347" s="34"/>
      <c r="T347" s="81"/>
      <c r="U347" s="82"/>
      <c r="V347" s="80">
        <v>14</v>
      </c>
      <c r="X347" s="76" t="s">
        <v>205</v>
      </c>
    </row>
    <row r="348" ht="24" customHeight="1" spans="1:24">
      <c r="A348" s="214"/>
      <c r="B348" s="94"/>
      <c r="C348" s="94"/>
      <c r="D348" s="29"/>
      <c r="E348" s="29"/>
      <c r="F348" s="29"/>
      <c r="G348" s="216" t="s">
        <v>222</v>
      </c>
      <c r="H348" s="33" t="s">
        <v>48</v>
      </c>
      <c r="I348" s="33" t="s">
        <v>36</v>
      </c>
      <c r="J348" s="33" t="s">
        <v>60</v>
      </c>
      <c r="K348" s="61">
        <f>L348+O348</f>
        <v>1</v>
      </c>
      <c r="L348" s="106">
        <f>IF(I348="m",(M348+N348)*2.5*V346/28,(M348+N348)*2*V346/28)</f>
        <v>1</v>
      </c>
      <c r="M348" s="33"/>
      <c r="N348" s="33">
        <v>1</v>
      </c>
      <c r="O348" s="60">
        <f t="shared" ref="O348:O357" si="122">IF(I348="m",(P348+Q348)*1.5*V348/28,(P348+Q348)*1*V348/28)</f>
        <v>0</v>
      </c>
      <c r="P348" s="33"/>
      <c r="Q348" s="33"/>
      <c r="R348" s="33"/>
      <c r="S348" s="33"/>
      <c r="T348" s="81"/>
      <c r="U348" s="82"/>
      <c r="V348" s="80"/>
      <c r="X348" s="76" t="s">
        <v>327</v>
      </c>
    </row>
    <row r="349" ht="24" customHeight="1" spans="1:24">
      <c r="A349" s="214"/>
      <c r="B349" s="94"/>
      <c r="C349" s="94"/>
      <c r="D349" s="29"/>
      <c r="E349" s="29"/>
      <c r="F349" s="29"/>
      <c r="G349" s="216" t="s">
        <v>219</v>
      </c>
      <c r="H349" s="33" t="s">
        <v>48</v>
      </c>
      <c r="I349" s="33" t="s">
        <v>36</v>
      </c>
      <c r="J349" s="33" t="s">
        <v>60</v>
      </c>
      <c r="K349" s="60">
        <f>L349+O349</f>
        <v>2</v>
      </c>
      <c r="L349" s="60">
        <f>IF(I349="m",(M349+N349)*2.5*V349/28,(M349+N349)*2*V349/28)</f>
        <v>2</v>
      </c>
      <c r="M349" s="33"/>
      <c r="N349" s="33">
        <v>2</v>
      </c>
      <c r="O349" s="60">
        <f t="shared" si="122"/>
        <v>0</v>
      </c>
      <c r="P349" s="33"/>
      <c r="Q349" s="33"/>
      <c r="R349" s="41"/>
      <c r="S349" s="41"/>
      <c r="T349" s="81"/>
      <c r="U349" s="82"/>
      <c r="V349" s="80">
        <v>14</v>
      </c>
      <c r="X349" s="76" t="s">
        <v>125</v>
      </c>
    </row>
    <row r="350" ht="24" customHeight="1" spans="1:24">
      <c r="A350" s="93">
        <v>41</v>
      </c>
      <c r="B350" s="94" t="s">
        <v>30</v>
      </c>
      <c r="C350" s="94"/>
      <c r="D350" s="94"/>
      <c r="E350" s="207"/>
      <c r="F350" s="217" t="s">
        <v>139</v>
      </c>
      <c r="G350" s="30"/>
      <c r="H350" s="31"/>
      <c r="I350" s="31"/>
      <c r="J350" s="58">
        <v>16</v>
      </c>
      <c r="K350" s="59">
        <f t="shared" ref="K350:Q350" si="123">SUM(K352:K357)</f>
        <v>12.25</v>
      </c>
      <c r="L350" s="59">
        <f t="shared" si="123"/>
        <v>10</v>
      </c>
      <c r="M350" s="59">
        <f t="shared" si="123"/>
        <v>2</v>
      </c>
      <c r="N350" s="59">
        <f t="shared" si="123"/>
        <v>8</v>
      </c>
      <c r="O350" s="59">
        <f t="shared" si="123"/>
        <v>2.25</v>
      </c>
      <c r="P350" s="59">
        <f t="shared" si="123"/>
        <v>1</v>
      </c>
      <c r="Q350" s="59">
        <f t="shared" si="123"/>
        <v>2</v>
      </c>
      <c r="R350" s="59">
        <f>J350-K350</f>
        <v>3.75</v>
      </c>
      <c r="S350" s="59">
        <f>S351/28</f>
        <v>3.75</v>
      </c>
      <c r="T350" s="59"/>
      <c r="U350" s="82"/>
      <c r="V350" s="80"/>
      <c r="X350" s="76"/>
    </row>
    <row r="351" ht="24" customHeight="1" spans="1:24">
      <c r="A351" s="93"/>
      <c r="B351" s="94"/>
      <c r="C351" s="94"/>
      <c r="D351" s="94"/>
      <c r="E351" s="207"/>
      <c r="F351" s="218"/>
      <c r="G351" s="30"/>
      <c r="H351" s="31"/>
      <c r="I351" s="31"/>
      <c r="J351" s="58">
        <v>448</v>
      </c>
      <c r="K351" s="59">
        <f>K350*28</f>
        <v>343</v>
      </c>
      <c r="L351" s="59"/>
      <c r="M351" s="59"/>
      <c r="N351" s="59"/>
      <c r="O351" s="59"/>
      <c r="P351" s="59"/>
      <c r="Q351" s="59"/>
      <c r="R351" s="59">
        <f>J351-K351</f>
        <v>105</v>
      </c>
      <c r="S351" s="59">
        <f>SUM(S352:S357)</f>
        <v>105</v>
      </c>
      <c r="T351" s="31"/>
      <c r="U351" s="82"/>
      <c r="V351" s="80"/>
      <c r="X351" s="76"/>
    </row>
    <row r="352" s="9" customFormat="1" ht="24" customHeight="1" spans="1:25">
      <c r="A352" s="93"/>
      <c r="B352" s="94"/>
      <c r="C352" s="94"/>
      <c r="D352" s="94"/>
      <c r="E352" s="207"/>
      <c r="F352" s="218"/>
      <c r="G352" s="32" t="s">
        <v>66</v>
      </c>
      <c r="H352" s="33" t="s">
        <v>114</v>
      </c>
      <c r="I352" s="33" t="s">
        <v>36</v>
      </c>
      <c r="J352" s="33" t="s">
        <v>62</v>
      </c>
      <c r="K352" s="60">
        <f>L352+O352</f>
        <v>2</v>
      </c>
      <c r="L352" s="60">
        <f t="shared" ref="L352:L357" si="124">IF(I352="m",(M352+N352)*2.5*V352/28,(M352+N352)*2*V352/28)</f>
        <v>2</v>
      </c>
      <c r="M352" s="33">
        <v>2</v>
      </c>
      <c r="N352" s="33"/>
      <c r="O352" s="60">
        <f t="shared" si="122"/>
        <v>0</v>
      </c>
      <c r="P352" s="33"/>
      <c r="Q352" s="33"/>
      <c r="R352" s="33" t="s">
        <v>141</v>
      </c>
      <c r="S352" s="33">
        <v>50</v>
      </c>
      <c r="T352" s="81"/>
      <c r="U352" s="82"/>
      <c r="V352" s="80">
        <v>14</v>
      </c>
      <c r="X352" s="9" t="s">
        <v>64</v>
      </c>
      <c r="Y352" s="10"/>
    </row>
    <row r="353" ht="24.6" customHeight="1" spans="1:24">
      <c r="A353" s="93"/>
      <c r="B353" s="94"/>
      <c r="C353" s="94"/>
      <c r="D353" s="94"/>
      <c r="E353" s="207"/>
      <c r="F353" s="218"/>
      <c r="G353" s="38" t="s">
        <v>330</v>
      </c>
      <c r="H353" s="33" t="s">
        <v>48</v>
      </c>
      <c r="I353" s="33" t="s">
        <v>36</v>
      </c>
      <c r="J353" s="33" t="s">
        <v>60</v>
      </c>
      <c r="K353" s="60">
        <f t="shared" ref="K352:K357" si="125">L353+O353</f>
        <v>2</v>
      </c>
      <c r="L353" s="60">
        <f t="shared" si="124"/>
        <v>2</v>
      </c>
      <c r="M353" s="33"/>
      <c r="N353" s="178">
        <v>2</v>
      </c>
      <c r="O353" s="60">
        <f t="shared" si="122"/>
        <v>0</v>
      </c>
      <c r="P353" s="33"/>
      <c r="Q353" s="33"/>
      <c r="R353" s="33" t="s">
        <v>41</v>
      </c>
      <c r="S353" s="33">
        <v>55</v>
      </c>
      <c r="T353" s="81"/>
      <c r="U353" s="82"/>
      <c r="V353" s="80">
        <v>14</v>
      </c>
      <c r="X353" s="12" t="s">
        <v>64</v>
      </c>
    </row>
    <row r="354" ht="24" customHeight="1" spans="1:25">
      <c r="A354" s="93"/>
      <c r="B354" s="94"/>
      <c r="C354" s="94"/>
      <c r="D354" s="94"/>
      <c r="E354" s="207"/>
      <c r="F354" s="218"/>
      <c r="G354" s="38" t="s">
        <v>331</v>
      </c>
      <c r="H354" s="41" t="s">
        <v>68</v>
      </c>
      <c r="I354" s="33" t="s">
        <v>69</v>
      </c>
      <c r="J354" s="33" t="s">
        <v>81</v>
      </c>
      <c r="K354" s="61">
        <f t="shared" si="125"/>
        <v>1.5</v>
      </c>
      <c r="L354" s="60">
        <f t="shared" si="124"/>
        <v>0</v>
      </c>
      <c r="M354" s="33"/>
      <c r="N354" s="33"/>
      <c r="O354" s="60">
        <f t="shared" si="122"/>
        <v>1.5</v>
      </c>
      <c r="P354" s="33"/>
      <c r="Q354" s="33">
        <v>2</v>
      </c>
      <c r="R354" s="33"/>
      <c r="S354" s="33"/>
      <c r="T354" s="81"/>
      <c r="U354" s="82"/>
      <c r="V354" s="80">
        <v>14</v>
      </c>
      <c r="X354" s="12" t="s">
        <v>64</v>
      </c>
      <c r="Y354" s="231"/>
    </row>
    <row r="355" ht="24" customHeight="1" spans="1:25">
      <c r="A355" s="93"/>
      <c r="B355" s="94"/>
      <c r="C355" s="94"/>
      <c r="D355" s="94"/>
      <c r="E355" s="207"/>
      <c r="F355" s="218"/>
      <c r="G355" s="49" t="s">
        <v>150</v>
      </c>
      <c r="H355" s="41" t="s">
        <v>68</v>
      </c>
      <c r="I355" s="33" t="s">
        <v>69</v>
      </c>
      <c r="J355" s="41" t="s">
        <v>99</v>
      </c>
      <c r="K355" s="60">
        <f t="shared" si="125"/>
        <v>0.75</v>
      </c>
      <c r="L355" s="60">
        <f t="shared" si="124"/>
        <v>0</v>
      </c>
      <c r="M355" s="41"/>
      <c r="N355" s="41"/>
      <c r="O355" s="60">
        <f t="shared" si="122"/>
        <v>0.75</v>
      </c>
      <c r="P355" s="41">
        <v>1</v>
      </c>
      <c r="Q355" s="33"/>
      <c r="R355" s="33"/>
      <c r="S355" s="33"/>
      <c r="T355" s="81"/>
      <c r="U355" s="82"/>
      <c r="V355" s="80">
        <v>14</v>
      </c>
      <c r="X355" s="12" t="s">
        <v>64</v>
      </c>
      <c r="Y355" s="231"/>
    </row>
    <row r="356" ht="24" customHeight="1" spans="1:24">
      <c r="A356" s="93"/>
      <c r="B356" s="94"/>
      <c r="C356" s="94"/>
      <c r="D356" s="94"/>
      <c r="E356" s="207"/>
      <c r="F356" s="218"/>
      <c r="G356" s="32" t="s">
        <v>332</v>
      </c>
      <c r="H356" s="33" t="s">
        <v>114</v>
      </c>
      <c r="I356" s="33" t="s">
        <v>36</v>
      </c>
      <c r="J356" s="33" t="s">
        <v>60</v>
      </c>
      <c r="K356" s="60">
        <f t="shared" si="125"/>
        <v>3</v>
      </c>
      <c r="L356" s="60">
        <f t="shared" si="124"/>
        <v>3</v>
      </c>
      <c r="M356" s="33"/>
      <c r="N356" s="33">
        <v>3</v>
      </c>
      <c r="O356" s="60">
        <f t="shared" si="122"/>
        <v>0</v>
      </c>
      <c r="P356" s="33"/>
      <c r="Q356" s="33"/>
      <c r="R356" s="33"/>
      <c r="S356" s="33"/>
      <c r="T356" s="81"/>
      <c r="U356" s="82"/>
      <c r="V356" s="80">
        <v>14</v>
      </c>
      <c r="X356" s="12" t="s">
        <v>170</v>
      </c>
    </row>
    <row r="357" ht="24" customHeight="1" spans="1:24">
      <c r="A357" s="93"/>
      <c r="B357" s="94"/>
      <c r="C357" s="94"/>
      <c r="D357" s="94"/>
      <c r="E357" s="207"/>
      <c r="F357" s="218"/>
      <c r="G357" s="32" t="s">
        <v>333</v>
      </c>
      <c r="H357" s="33" t="s">
        <v>114</v>
      </c>
      <c r="I357" s="33" t="s">
        <v>36</v>
      </c>
      <c r="J357" s="33" t="s">
        <v>62</v>
      </c>
      <c r="K357" s="60">
        <f t="shared" si="125"/>
        <v>3</v>
      </c>
      <c r="L357" s="60">
        <f t="shared" si="124"/>
        <v>3</v>
      </c>
      <c r="M357" s="33"/>
      <c r="N357" s="33">
        <v>3</v>
      </c>
      <c r="O357" s="60">
        <f t="shared" si="122"/>
        <v>0</v>
      </c>
      <c r="P357" s="41"/>
      <c r="Q357" s="33"/>
      <c r="R357" s="33"/>
      <c r="S357" s="33"/>
      <c r="T357" s="81"/>
      <c r="U357" s="82"/>
      <c r="V357" s="80">
        <v>14</v>
      </c>
      <c r="X357" s="12" t="s">
        <v>313</v>
      </c>
    </row>
    <row r="358" ht="24" customHeight="1" spans="1:24">
      <c r="A358" s="35">
        <v>42</v>
      </c>
      <c r="B358" s="36" t="s">
        <v>30</v>
      </c>
      <c r="C358" s="36"/>
      <c r="D358" s="36" t="s">
        <v>30</v>
      </c>
      <c r="E358" s="219"/>
      <c r="F358" s="220" t="s">
        <v>139</v>
      </c>
      <c r="G358" s="152"/>
      <c r="H358" s="31"/>
      <c r="I358" s="31"/>
      <c r="J358" s="58">
        <v>16</v>
      </c>
      <c r="K358" s="59">
        <f t="shared" ref="K358:Q358" si="126">SUM(K360:K368)</f>
        <v>11.5</v>
      </c>
      <c r="L358" s="59">
        <f t="shared" si="126"/>
        <v>1</v>
      </c>
      <c r="M358" s="59">
        <f t="shared" si="126"/>
        <v>0</v>
      </c>
      <c r="N358" s="59">
        <f t="shared" si="126"/>
        <v>1</v>
      </c>
      <c r="O358" s="59">
        <f t="shared" si="126"/>
        <v>10.5</v>
      </c>
      <c r="P358" s="59">
        <f t="shared" si="126"/>
        <v>11</v>
      </c>
      <c r="Q358" s="59">
        <f t="shared" si="126"/>
        <v>10</v>
      </c>
      <c r="R358" s="59">
        <f>J358-K358</f>
        <v>4.5</v>
      </c>
      <c r="S358" s="59">
        <f>S359/28</f>
        <v>4.5</v>
      </c>
      <c r="T358" s="230"/>
      <c r="U358" s="82"/>
      <c r="V358" s="80">
        <v>14</v>
      </c>
      <c r="X358" s="1"/>
    </row>
    <row r="359" ht="24" customHeight="1" spans="1:24">
      <c r="A359" s="28"/>
      <c r="B359" s="29"/>
      <c r="C359" s="29"/>
      <c r="D359" s="29"/>
      <c r="E359" s="29"/>
      <c r="F359" s="29"/>
      <c r="G359" s="30"/>
      <c r="H359" s="31"/>
      <c r="I359" s="31"/>
      <c r="J359" s="58">
        <v>448</v>
      </c>
      <c r="K359" s="59">
        <f>K358*28</f>
        <v>322</v>
      </c>
      <c r="L359" s="59"/>
      <c r="M359" s="59"/>
      <c r="N359" s="59"/>
      <c r="O359" s="59"/>
      <c r="P359" s="59"/>
      <c r="Q359" s="59"/>
      <c r="R359" s="59">
        <f>J359-K359</f>
        <v>126</v>
      </c>
      <c r="S359" s="59">
        <f>SUM(S360:S368)</f>
        <v>126</v>
      </c>
      <c r="T359" s="81"/>
      <c r="U359" s="82"/>
      <c r="V359" s="80">
        <v>14</v>
      </c>
      <c r="X359" s="1"/>
    </row>
    <row r="360" ht="24" customHeight="1" spans="1:24">
      <c r="A360" s="28"/>
      <c r="B360" s="29"/>
      <c r="C360" s="29"/>
      <c r="D360" s="29"/>
      <c r="E360" s="29"/>
      <c r="F360" s="29"/>
      <c r="G360" s="32" t="s">
        <v>334</v>
      </c>
      <c r="H360" s="33" t="s">
        <v>35</v>
      </c>
      <c r="I360" s="33" t="s">
        <v>36</v>
      </c>
      <c r="J360" s="33" t="s">
        <v>210</v>
      </c>
      <c r="K360" s="60">
        <v>3</v>
      </c>
      <c r="L360" s="60">
        <f>IF(I360="m",(M360+N360)*2.5*V360/28,(M360+N360)*2*V360/28)</f>
        <v>0</v>
      </c>
      <c r="M360" s="33"/>
      <c r="N360" s="33"/>
      <c r="O360" s="60">
        <f>IF(I360="m",(P360+Q360)*1.5*V360/28,(P360+Q360)*1*V360/28)</f>
        <v>3</v>
      </c>
      <c r="P360" s="33"/>
      <c r="Q360" s="33">
        <v>6</v>
      </c>
      <c r="R360" s="33" t="s">
        <v>141</v>
      </c>
      <c r="S360" s="33">
        <v>60</v>
      </c>
      <c r="T360" s="81"/>
      <c r="U360" s="82"/>
      <c r="V360" s="80">
        <v>14</v>
      </c>
      <c r="X360" s="76" t="s">
        <v>320</v>
      </c>
    </row>
    <row r="361" ht="24" customHeight="1" spans="1:24">
      <c r="A361" s="28"/>
      <c r="B361" s="29"/>
      <c r="C361" s="29"/>
      <c r="D361" s="29"/>
      <c r="E361" s="29"/>
      <c r="F361" s="29"/>
      <c r="G361" s="32" t="s">
        <v>298</v>
      </c>
      <c r="H361" s="33" t="s">
        <v>48</v>
      </c>
      <c r="I361" s="33" t="s">
        <v>36</v>
      </c>
      <c r="J361" s="33" t="s">
        <v>43</v>
      </c>
      <c r="K361" s="60">
        <f t="shared" ref="K361:K368" si="127">L361+O361</f>
        <v>1</v>
      </c>
      <c r="L361" s="60">
        <f t="shared" ref="L361:L368" si="128">IF(I361="m",(M361+N361)*2.5*V361/28,(M361+N361)*2*V361/28)</f>
        <v>0</v>
      </c>
      <c r="M361" s="33"/>
      <c r="N361" s="33"/>
      <c r="O361" s="61">
        <f t="shared" ref="O361:O368" si="129">IF(I361="m",(P361+Q361)*1.5*V361/28,(P361+Q361)*1*V361/28)</f>
        <v>1</v>
      </c>
      <c r="P361" s="33"/>
      <c r="Q361" s="33">
        <v>2</v>
      </c>
      <c r="R361" s="33" t="s">
        <v>41</v>
      </c>
      <c r="S361" s="33">
        <v>66</v>
      </c>
      <c r="T361" s="81"/>
      <c r="U361" s="82"/>
      <c r="V361" s="80">
        <v>14</v>
      </c>
      <c r="X361" s="76" t="s">
        <v>144</v>
      </c>
    </row>
    <row r="362" ht="24" customHeight="1" spans="1:24">
      <c r="A362" s="28"/>
      <c r="B362" s="29"/>
      <c r="C362" s="29"/>
      <c r="D362" s="29"/>
      <c r="E362" s="29"/>
      <c r="F362" s="29"/>
      <c r="G362" s="38" t="s">
        <v>300</v>
      </c>
      <c r="H362" s="33" t="s">
        <v>75</v>
      </c>
      <c r="I362" s="33" t="s">
        <v>36</v>
      </c>
      <c r="J362" s="33" t="s">
        <v>81</v>
      </c>
      <c r="K362" s="60">
        <f t="shared" si="127"/>
        <v>1</v>
      </c>
      <c r="L362" s="60">
        <f t="shared" si="128"/>
        <v>0</v>
      </c>
      <c r="M362" s="33"/>
      <c r="N362" s="33"/>
      <c r="O362" s="61">
        <f t="shared" si="129"/>
        <v>1</v>
      </c>
      <c r="P362" s="33">
        <v>2</v>
      </c>
      <c r="Q362" s="33"/>
      <c r="R362" s="33"/>
      <c r="S362" s="121"/>
      <c r="T362" s="81"/>
      <c r="U362" s="82"/>
      <c r="V362" s="80">
        <v>14</v>
      </c>
      <c r="X362" s="1" t="s">
        <v>296</v>
      </c>
    </row>
    <row r="363" ht="24" customHeight="1" spans="1:44">
      <c r="A363" s="28"/>
      <c r="B363" s="29"/>
      <c r="C363" s="29"/>
      <c r="D363" s="29"/>
      <c r="E363" s="29"/>
      <c r="F363" s="29"/>
      <c r="G363" s="32" t="s">
        <v>335</v>
      </c>
      <c r="H363" s="33" t="s">
        <v>48</v>
      </c>
      <c r="I363" s="33" t="s">
        <v>36</v>
      </c>
      <c r="J363" s="33" t="s">
        <v>100</v>
      </c>
      <c r="K363" s="60">
        <f t="shared" si="127"/>
        <v>1</v>
      </c>
      <c r="L363" s="60">
        <f t="shared" si="128"/>
        <v>0</v>
      </c>
      <c r="M363" s="33"/>
      <c r="N363" s="33"/>
      <c r="O363" s="61">
        <f t="shared" si="129"/>
        <v>1</v>
      </c>
      <c r="P363" s="33">
        <v>2</v>
      </c>
      <c r="Q363" s="33"/>
      <c r="R363" s="33"/>
      <c r="S363" s="121"/>
      <c r="T363" s="81"/>
      <c r="U363" s="82"/>
      <c r="V363" s="80">
        <v>14</v>
      </c>
      <c r="W363" s="231"/>
      <c r="X363" s="229" t="s">
        <v>162</v>
      </c>
      <c r="Y363" s="231"/>
      <c r="Z363" s="231"/>
      <c r="AA363" s="231"/>
      <c r="AB363" s="231"/>
      <c r="AC363" s="231"/>
      <c r="AD363" s="231"/>
      <c r="AE363" s="231"/>
      <c r="AF363" s="231"/>
      <c r="AG363" s="231"/>
      <c r="AH363" s="231"/>
      <c r="AI363" s="231"/>
      <c r="AJ363" s="231"/>
      <c r="AK363" s="231"/>
      <c r="AL363" s="231"/>
      <c r="AM363" s="231"/>
      <c r="AN363" s="231"/>
      <c r="AO363" s="231"/>
      <c r="AP363" s="231"/>
      <c r="AQ363" s="231"/>
      <c r="AR363" s="231"/>
    </row>
    <row r="364" ht="24" customHeight="1" spans="1:44">
      <c r="A364" s="28"/>
      <c r="B364" s="29"/>
      <c r="C364" s="29"/>
      <c r="D364" s="29"/>
      <c r="E364" s="29"/>
      <c r="F364" s="29"/>
      <c r="G364" s="38" t="s">
        <v>303</v>
      </c>
      <c r="H364" s="33" t="s">
        <v>75</v>
      </c>
      <c r="I364" s="33" t="s">
        <v>36</v>
      </c>
      <c r="J364" s="33" t="s">
        <v>81</v>
      </c>
      <c r="K364" s="61">
        <f t="shared" si="127"/>
        <v>0.5</v>
      </c>
      <c r="L364" s="60">
        <f t="shared" si="128"/>
        <v>0</v>
      </c>
      <c r="M364" s="33"/>
      <c r="N364" s="33"/>
      <c r="O364" s="61">
        <f t="shared" si="129"/>
        <v>0.5</v>
      </c>
      <c r="P364" s="33">
        <v>1</v>
      </c>
      <c r="Q364" s="33"/>
      <c r="R364" s="33"/>
      <c r="S364" s="33"/>
      <c r="T364" s="81"/>
      <c r="U364" s="82"/>
      <c r="V364" s="80">
        <v>14</v>
      </c>
      <c r="W364" s="231"/>
      <c r="X364" s="1" t="s">
        <v>296</v>
      </c>
      <c r="Y364" s="231"/>
      <c r="Z364" s="231"/>
      <c r="AA364" s="231"/>
      <c r="AB364" s="231"/>
      <c r="AC364" s="231"/>
      <c r="AD364" s="231"/>
      <c r="AE364" s="231"/>
      <c r="AF364" s="231"/>
      <c r="AG364" s="231"/>
      <c r="AH364" s="231"/>
      <c r="AI364" s="231"/>
      <c r="AJ364" s="231"/>
      <c r="AK364" s="231"/>
      <c r="AL364" s="231"/>
      <c r="AM364" s="231"/>
      <c r="AN364" s="231"/>
      <c r="AO364" s="231"/>
      <c r="AP364" s="231"/>
      <c r="AQ364" s="231"/>
      <c r="AR364" s="231"/>
    </row>
    <row r="365" ht="24" customHeight="1" spans="1:24">
      <c r="A365" s="28"/>
      <c r="B365" s="29"/>
      <c r="C365" s="29"/>
      <c r="D365" s="29"/>
      <c r="E365" s="29"/>
      <c r="F365" s="29"/>
      <c r="G365" s="38" t="s">
        <v>301</v>
      </c>
      <c r="H365" s="33" t="s">
        <v>75</v>
      </c>
      <c r="I365" s="33" t="s">
        <v>36</v>
      </c>
      <c r="J365" s="33" t="s">
        <v>81</v>
      </c>
      <c r="K365" s="61">
        <f t="shared" si="127"/>
        <v>1</v>
      </c>
      <c r="L365" s="60">
        <f t="shared" si="128"/>
        <v>0</v>
      </c>
      <c r="M365" s="33"/>
      <c r="N365" s="33"/>
      <c r="O365" s="61">
        <f t="shared" si="129"/>
        <v>1</v>
      </c>
      <c r="P365" s="33">
        <v>2</v>
      </c>
      <c r="Q365" s="33"/>
      <c r="R365" s="33"/>
      <c r="S365" s="33"/>
      <c r="T365" s="81"/>
      <c r="U365" s="82"/>
      <c r="V365" s="80">
        <v>14</v>
      </c>
      <c r="X365" s="1" t="s">
        <v>225</v>
      </c>
    </row>
    <row r="366" ht="24" customHeight="1" spans="1:24">
      <c r="A366" s="28"/>
      <c r="B366" s="29"/>
      <c r="C366" s="29"/>
      <c r="D366" s="29"/>
      <c r="E366" s="29"/>
      <c r="F366" s="29"/>
      <c r="G366" s="221" t="s">
        <v>287</v>
      </c>
      <c r="H366" s="33" t="s">
        <v>75</v>
      </c>
      <c r="I366" s="33" t="s">
        <v>36</v>
      </c>
      <c r="J366" s="33" t="s">
        <v>100</v>
      </c>
      <c r="K366" s="61">
        <f t="shared" si="127"/>
        <v>2</v>
      </c>
      <c r="L366" s="60">
        <f t="shared" si="128"/>
        <v>0</v>
      </c>
      <c r="M366" s="33"/>
      <c r="N366" s="33"/>
      <c r="O366" s="61">
        <f t="shared" si="129"/>
        <v>2</v>
      </c>
      <c r="P366" s="33">
        <v>4</v>
      </c>
      <c r="Q366" s="33"/>
      <c r="R366" s="33"/>
      <c r="S366" s="33"/>
      <c r="T366" s="198"/>
      <c r="U366" s="82"/>
      <c r="V366" s="80">
        <v>14</v>
      </c>
      <c r="X366" s="1" t="s">
        <v>336</v>
      </c>
    </row>
    <row r="367" ht="24" customHeight="1" spans="1:24">
      <c r="A367" s="28"/>
      <c r="B367" s="29"/>
      <c r="C367" s="29"/>
      <c r="D367" s="29"/>
      <c r="E367" s="29"/>
      <c r="F367" s="29"/>
      <c r="G367" s="141" t="s">
        <v>337</v>
      </c>
      <c r="H367" s="222" t="s">
        <v>48</v>
      </c>
      <c r="I367" s="222" t="s">
        <v>36</v>
      </c>
      <c r="J367" s="222" t="s">
        <v>62</v>
      </c>
      <c r="K367" s="145">
        <f t="shared" si="127"/>
        <v>1</v>
      </c>
      <c r="L367" s="145">
        <f t="shared" si="128"/>
        <v>0</v>
      </c>
      <c r="M367" s="222"/>
      <c r="N367" s="222"/>
      <c r="O367" s="145">
        <f t="shared" si="129"/>
        <v>1</v>
      </c>
      <c r="P367" s="222"/>
      <c r="Q367" s="222">
        <v>2</v>
      </c>
      <c r="R367" s="222"/>
      <c r="S367" s="232"/>
      <c r="T367" s="233"/>
      <c r="U367" s="234"/>
      <c r="V367" s="80">
        <v>14</v>
      </c>
      <c r="X367" s="147" t="s">
        <v>338</v>
      </c>
    </row>
    <row r="368" ht="24" customHeight="1" spans="1:24">
      <c r="A368" s="44"/>
      <c r="B368" s="45"/>
      <c r="C368" s="45"/>
      <c r="D368" s="45"/>
      <c r="E368" s="45"/>
      <c r="F368" s="45"/>
      <c r="G368" s="223" t="s">
        <v>337</v>
      </c>
      <c r="H368" s="224" t="s">
        <v>48</v>
      </c>
      <c r="I368" s="224" t="s">
        <v>36</v>
      </c>
      <c r="J368" s="224" t="s">
        <v>62</v>
      </c>
      <c r="K368" s="227">
        <f t="shared" si="127"/>
        <v>1</v>
      </c>
      <c r="L368" s="227">
        <f t="shared" si="128"/>
        <v>1</v>
      </c>
      <c r="M368" s="224"/>
      <c r="N368" s="224">
        <v>1</v>
      </c>
      <c r="O368" s="227">
        <f t="shared" si="129"/>
        <v>0</v>
      </c>
      <c r="P368" s="224"/>
      <c r="Q368" s="224"/>
      <c r="R368" s="224"/>
      <c r="S368" s="224"/>
      <c r="T368" s="235"/>
      <c r="U368" s="84"/>
      <c r="V368" s="85">
        <v>14</v>
      </c>
      <c r="X368" s="147" t="s">
        <v>101</v>
      </c>
    </row>
    <row r="369" ht="24" customHeight="1" spans="1:24">
      <c r="A369" s="24">
        <v>43</v>
      </c>
      <c r="B369" s="25" t="s">
        <v>30</v>
      </c>
      <c r="C369" s="25"/>
      <c r="D369" s="25" t="s">
        <v>30</v>
      </c>
      <c r="E369" s="25"/>
      <c r="F369" s="225" t="s">
        <v>139</v>
      </c>
      <c r="G369" s="26"/>
      <c r="H369" s="27"/>
      <c r="I369" s="27"/>
      <c r="J369" s="56">
        <v>16</v>
      </c>
      <c r="K369" s="57">
        <f t="shared" ref="K369:Q369" si="130">SUM(K371:K378)</f>
        <v>12</v>
      </c>
      <c r="L369" s="57">
        <f t="shared" si="130"/>
        <v>7</v>
      </c>
      <c r="M369" s="57">
        <f t="shared" si="130"/>
        <v>4</v>
      </c>
      <c r="N369" s="57">
        <f t="shared" si="130"/>
        <v>3</v>
      </c>
      <c r="O369" s="57">
        <f t="shared" si="130"/>
        <v>5</v>
      </c>
      <c r="P369" s="57">
        <f t="shared" si="130"/>
        <v>10</v>
      </c>
      <c r="Q369" s="57">
        <f t="shared" si="130"/>
        <v>0</v>
      </c>
      <c r="R369" s="57">
        <f>J369-K369</f>
        <v>4</v>
      </c>
      <c r="S369" s="57">
        <f>S370/28</f>
        <v>4</v>
      </c>
      <c r="T369" s="57"/>
      <c r="U369" s="86"/>
      <c r="V369" s="78"/>
      <c r="X369" s="76"/>
    </row>
    <row r="370" ht="24" customHeight="1" spans="1:24">
      <c r="A370" s="90"/>
      <c r="B370" s="29"/>
      <c r="C370" s="29"/>
      <c r="D370" s="29"/>
      <c r="E370" s="29"/>
      <c r="F370" s="226"/>
      <c r="G370" s="30"/>
      <c r="H370" s="31"/>
      <c r="I370" s="31"/>
      <c r="J370" s="58">
        <v>448</v>
      </c>
      <c r="K370" s="59">
        <f>K369*28</f>
        <v>336</v>
      </c>
      <c r="L370" s="59"/>
      <c r="M370" s="59"/>
      <c r="N370" s="59"/>
      <c r="O370" s="59"/>
      <c r="P370" s="59"/>
      <c r="Q370" s="59"/>
      <c r="R370" s="59">
        <f>J370-K370</f>
        <v>112</v>
      </c>
      <c r="S370" s="59">
        <f>SUM(S371:S378)</f>
        <v>112</v>
      </c>
      <c r="T370" s="31"/>
      <c r="U370" s="82"/>
      <c r="V370" s="80"/>
      <c r="X370" s="76"/>
    </row>
    <row r="371" ht="24" customHeight="1" spans="1:24">
      <c r="A371" s="90"/>
      <c r="B371" s="29"/>
      <c r="C371" s="29"/>
      <c r="D371" s="29"/>
      <c r="E371" s="29"/>
      <c r="F371" s="29"/>
      <c r="G371" s="32" t="s">
        <v>161</v>
      </c>
      <c r="H371" s="33" t="s">
        <v>114</v>
      </c>
      <c r="I371" s="33" t="s">
        <v>36</v>
      </c>
      <c r="J371" s="33" t="s">
        <v>62</v>
      </c>
      <c r="K371" s="60">
        <f t="shared" ref="K371:K378" si="131">L371+O371</f>
        <v>3</v>
      </c>
      <c r="L371" s="60">
        <f t="shared" ref="L371:L378" si="132">IF(I371="m",(M371+N371)*2.5*V371/28,(M371+N371)*2*V371/28)</f>
        <v>3</v>
      </c>
      <c r="M371" s="33">
        <v>3</v>
      </c>
      <c r="N371" s="33"/>
      <c r="O371" s="60">
        <f t="shared" ref="O371:O378" si="133">IF(I371="m",(P371+Q371)*1.5*V371/28,(P371+Q371)*1*V371/28)</f>
        <v>0</v>
      </c>
      <c r="P371" s="33"/>
      <c r="Q371" s="33"/>
      <c r="R371" s="33" t="s">
        <v>141</v>
      </c>
      <c r="S371" s="33">
        <v>57</v>
      </c>
      <c r="T371" s="81"/>
      <c r="U371" s="131"/>
      <c r="V371" s="80">
        <v>14</v>
      </c>
      <c r="X371" s="1" t="s">
        <v>339</v>
      </c>
    </row>
    <row r="372" ht="24" customHeight="1" spans="1:24">
      <c r="A372" s="90"/>
      <c r="B372" s="29"/>
      <c r="C372" s="29"/>
      <c r="D372" s="29"/>
      <c r="E372" s="29"/>
      <c r="F372" s="29"/>
      <c r="G372" s="32" t="s">
        <v>161</v>
      </c>
      <c r="H372" s="33" t="s">
        <v>114</v>
      </c>
      <c r="I372" s="33" t="s">
        <v>36</v>
      </c>
      <c r="J372" s="33" t="s">
        <v>63</v>
      </c>
      <c r="K372" s="60">
        <f t="shared" si="131"/>
        <v>1</v>
      </c>
      <c r="L372" s="60">
        <f t="shared" si="132"/>
        <v>0</v>
      </c>
      <c r="M372" s="33"/>
      <c r="N372" s="33"/>
      <c r="O372" s="60">
        <f t="shared" si="133"/>
        <v>1</v>
      </c>
      <c r="P372" s="33">
        <v>2</v>
      </c>
      <c r="Q372" s="33"/>
      <c r="R372" s="33" t="s">
        <v>41</v>
      </c>
      <c r="S372" s="33">
        <v>55</v>
      </c>
      <c r="T372" s="81"/>
      <c r="U372" s="82"/>
      <c r="V372" s="80">
        <v>14</v>
      </c>
      <c r="X372" s="1" t="s">
        <v>339</v>
      </c>
    </row>
    <row r="373" ht="20" customHeight="1" spans="1:24">
      <c r="A373" s="90"/>
      <c r="B373" s="29"/>
      <c r="C373" s="29"/>
      <c r="D373" s="29"/>
      <c r="E373" s="29"/>
      <c r="F373" s="29"/>
      <c r="G373" s="38" t="s">
        <v>340</v>
      </c>
      <c r="H373" s="33" t="s">
        <v>114</v>
      </c>
      <c r="I373" s="33" t="s">
        <v>36</v>
      </c>
      <c r="J373" s="33" t="s">
        <v>37</v>
      </c>
      <c r="K373" s="60">
        <f t="shared" si="131"/>
        <v>3</v>
      </c>
      <c r="L373" s="60">
        <f t="shared" si="132"/>
        <v>3</v>
      </c>
      <c r="M373" s="33"/>
      <c r="N373" s="33">
        <v>3</v>
      </c>
      <c r="O373" s="60">
        <f t="shared" si="133"/>
        <v>0</v>
      </c>
      <c r="P373" s="33"/>
      <c r="Q373" s="33"/>
      <c r="R373" s="33"/>
      <c r="S373" s="33"/>
      <c r="T373" s="108"/>
      <c r="U373" s="82"/>
      <c r="V373" s="80">
        <v>14</v>
      </c>
      <c r="X373" s="1" t="s">
        <v>109</v>
      </c>
    </row>
    <row r="374" ht="20" customHeight="1" spans="1:24">
      <c r="A374" s="90"/>
      <c r="B374" s="29"/>
      <c r="C374" s="29"/>
      <c r="D374" s="29"/>
      <c r="E374" s="29"/>
      <c r="F374" s="29"/>
      <c r="G374" s="32" t="s">
        <v>341</v>
      </c>
      <c r="H374" s="33" t="s">
        <v>48</v>
      </c>
      <c r="I374" s="33" t="s">
        <v>36</v>
      </c>
      <c r="J374" s="33" t="s">
        <v>81</v>
      </c>
      <c r="K374" s="60">
        <f t="shared" si="131"/>
        <v>1.5</v>
      </c>
      <c r="L374" s="60">
        <f t="shared" si="132"/>
        <v>0</v>
      </c>
      <c r="M374" s="33"/>
      <c r="N374" s="33"/>
      <c r="O374" s="60">
        <f t="shared" si="133"/>
        <v>1.5</v>
      </c>
      <c r="P374" s="33">
        <v>3</v>
      </c>
      <c r="Q374" s="33"/>
      <c r="R374" s="33"/>
      <c r="S374" s="33"/>
      <c r="T374" s="81"/>
      <c r="U374" s="82"/>
      <c r="V374" s="80">
        <v>14</v>
      </c>
      <c r="X374" s="1" t="s">
        <v>119</v>
      </c>
    </row>
    <row r="375" ht="20" customHeight="1" spans="1:24">
      <c r="A375" s="90"/>
      <c r="B375" s="29"/>
      <c r="C375" s="29"/>
      <c r="D375" s="29"/>
      <c r="E375" s="29"/>
      <c r="F375" s="29"/>
      <c r="G375" s="92" t="s">
        <v>342</v>
      </c>
      <c r="H375" s="34" t="s">
        <v>48</v>
      </c>
      <c r="I375" s="34" t="s">
        <v>36</v>
      </c>
      <c r="J375" s="34" t="s">
        <v>130</v>
      </c>
      <c r="K375" s="106">
        <f t="shared" si="131"/>
        <v>0.5</v>
      </c>
      <c r="L375" s="106">
        <f t="shared" si="132"/>
        <v>0</v>
      </c>
      <c r="M375" s="34"/>
      <c r="N375" s="34"/>
      <c r="O375" s="105">
        <f t="shared" si="133"/>
        <v>0.5</v>
      </c>
      <c r="P375" s="34">
        <v>1</v>
      </c>
      <c r="Q375" s="34"/>
      <c r="R375" s="34"/>
      <c r="S375" s="33"/>
      <c r="T375" s="138"/>
      <c r="U375" s="139"/>
      <c r="V375" s="88">
        <v>14</v>
      </c>
      <c r="X375" s="229" t="s">
        <v>329</v>
      </c>
    </row>
    <row r="376" ht="19" customHeight="1" spans="1:24">
      <c r="A376" s="90"/>
      <c r="B376" s="29"/>
      <c r="C376" s="29"/>
      <c r="D376" s="29"/>
      <c r="E376" s="29"/>
      <c r="F376" s="29"/>
      <c r="G376" s="92" t="s">
        <v>342</v>
      </c>
      <c r="H376" s="34" t="s">
        <v>48</v>
      </c>
      <c r="I376" s="34" t="s">
        <v>36</v>
      </c>
      <c r="J376" s="34" t="s">
        <v>60</v>
      </c>
      <c r="K376" s="106">
        <f t="shared" si="131"/>
        <v>1</v>
      </c>
      <c r="L376" s="106">
        <f t="shared" si="132"/>
        <v>1</v>
      </c>
      <c r="M376" s="34">
        <v>1</v>
      </c>
      <c r="N376" s="34"/>
      <c r="O376" s="105">
        <f t="shared" si="133"/>
        <v>0</v>
      </c>
      <c r="P376" s="34"/>
      <c r="Q376" s="34"/>
      <c r="R376" s="34"/>
      <c r="S376" s="33"/>
      <c r="T376" s="138"/>
      <c r="U376" s="139"/>
      <c r="V376" s="88">
        <v>14</v>
      </c>
      <c r="X376" s="229" t="s">
        <v>329</v>
      </c>
    </row>
    <row r="377" ht="18" customHeight="1" spans="1:24">
      <c r="A377" s="90"/>
      <c r="B377" s="29"/>
      <c r="C377" s="29"/>
      <c r="D377" s="29"/>
      <c r="E377" s="29"/>
      <c r="F377" s="29"/>
      <c r="G377" s="149" t="s">
        <v>277</v>
      </c>
      <c r="H377" s="34" t="s">
        <v>48</v>
      </c>
      <c r="I377" s="34" t="s">
        <v>36</v>
      </c>
      <c r="J377" s="34" t="s">
        <v>63</v>
      </c>
      <c r="K377" s="186">
        <f t="shared" si="131"/>
        <v>1</v>
      </c>
      <c r="L377" s="186">
        <f t="shared" si="132"/>
        <v>0</v>
      </c>
      <c r="M377" s="34"/>
      <c r="N377" s="34"/>
      <c r="O377" s="186">
        <f t="shared" si="133"/>
        <v>1</v>
      </c>
      <c r="P377" s="34">
        <v>2</v>
      </c>
      <c r="Q377" s="34"/>
      <c r="R377" s="34"/>
      <c r="S377" s="87"/>
      <c r="T377" s="81"/>
      <c r="U377" s="82"/>
      <c r="V377" s="80">
        <v>14</v>
      </c>
      <c r="X377" s="1" t="s">
        <v>338</v>
      </c>
    </row>
    <row r="378" ht="21" customHeight="1" spans="1:24">
      <c r="A378" s="90"/>
      <c r="B378" s="29"/>
      <c r="C378" s="29"/>
      <c r="D378" s="29"/>
      <c r="E378" s="29"/>
      <c r="F378" s="29"/>
      <c r="G378" s="32" t="s">
        <v>166</v>
      </c>
      <c r="H378" s="33" t="s">
        <v>48</v>
      </c>
      <c r="I378" s="33" t="s">
        <v>36</v>
      </c>
      <c r="J378" s="33" t="s">
        <v>43</v>
      </c>
      <c r="K378" s="61">
        <f t="shared" si="131"/>
        <v>1</v>
      </c>
      <c r="L378" s="60">
        <f t="shared" si="132"/>
        <v>0</v>
      </c>
      <c r="M378" s="33"/>
      <c r="N378" s="33"/>
      <c r="O378" s="61">
        <f t="shared" si="133"/>
        <v>1</v>
      </c>
      <c r="P378" s="33">
        <v>2</v>
      </c>
      <c r="Q378" s="33"/>
      <c r="R378" s="33"/>
      <c r="S378" s="33"/>
      <c r="T378" s="81"/>
      <c r="U378" s="82"/>
      <c r="V378" s="80">
        <v>14</v>
      </c>
      <c r="X378" s="76" t="s">
        <v>162</v>
      </c>
    </row>
    <row r="379" ht="24" customHeight="1" spans="1:24">
      <c r="A379" s="35">
        <v>44</v>
      </c>
      <c r="B379" s="36" t="s">
        <v>30</v>
      </c>
      <c r="C379" s="36"/>
      <c r="D379" s="36" t="s">
        <v>30</v>
      </c>
      <c r="E379" s="36"/>
      <c r="F379" s="36" t="s">
        <v>139</v>
      </c>
      <c r="G379" s="30"/>
      <c r="H379" s="31"/>
      <c r="I379" s="31"/>
      <c r="J379" s="58">
        <v>16</v>
      </c>
      <c r="K379" s="59">
        <f t="shared" ref="K379:Q379" si="134">SUM(K381:K389)</f>
        <v>12</v>
      </c>
      <c r="L379" s="59">
        <f t="shared" si="134"/>
        <v>6</v>
      </c>
      <c r="M379" s="59">
        <f t="shared" si="134"/>
        <v>4</v>
      </c>
      <c r="N379" s="59">
        <f t="shared" si="134"/>
        <v>2</v>
      </c>
      <c r="O379" s="59">
        <f t="shared" si="134"/>
        <v>6</v>
      </c>
      <c r="P379" s="59">
        <f t="shared" si="134"/>
        <v>4</v>
      </c>
      <c r="Q379" s="59">
        <f t="shared" si="134"/>
        <v>8</v>
      </c>
      <c r="R379" s="59">
        <f>J379-K379</f>
        <v>4</v>
      </c>
      <c r="S379" s="59">
        <f>S380/28</f>
        <v>4</v>
      </c>
      <c r="T379" s="59"/>
      <c r="U379" s="82"/>
      <c r="V379" s="80"/>
      <c r="X379" s="1"/>
    </row>
    <row r="380" ht="24" customHeight="1" spans="1:24">
      <c r="A380" s="90"/>
      <c r="B380" s="29"/>
      <c r="C380" s="29"/>
      <c r="D380" s="29"/>
      <c r="E380" s="29"/>
      <c r="F380" s="29"/>
      <c r="G380" s="30"/>
      <c r="H380" s="31"/>
      <c r="I380" s="31"/>
      <c r="J380" s="58">
        <v>448</v>
      </c>
      <c r="K380" s="59">
        <f>K379*28</f>
        <v>336</v>
      </c>
      <c r="L380" s="59"/>
      <c r="M380" s="59"/>
      <c r="N380" s="59"/>
      <c r="O380" s="59"/>
      <c r="P380" s="59"/>
      <c r="Q380" s="59"/>
      <c r="R380" s="59">
        <f>J380-K380</f>
        <v>112</v>
      </c>
      <c r="S380" s="59">
        <f>SUM(S381:S383)</f>
        <v>112</v>
      </c>
      <c r="T380" s="31"/>
      <c r="U380" s="82"/>
      <c r="V380" s="80"/>
      <c r="X380" s="1"/>
    </row>
    <row r="381" ht="24" customHeight="1" spans="1:24">
      <c r="A381" s="28"/>
      <c r="B381" s="29"/>
      <c r="C381" s="29"/>
      <c r="D381" s="29"/>
      <c r="E381" s="29"/>
      <c r="F381" s="29"/>
      <c r="G381" s="32" t="s">
        <v>289</v>
      </c>
      <c r="H381" s="33" t="s">
        <v>35</v>
      </c>
      <c r="I381" s="33" t="s">
        <v>36</v>
      </c>
      <c r="J381" s="33" t="s">
        <v>62</v>
      </c>
      <c r="K381" s="60">
        <f t="shared" ref="K381:K389" si="135">L381+O381</f>
        <v>2</v>
      </c>
      <c r="L381" s="60">
        <f t="shared" ref="L381:L389" si="136">IF(I381="m",(M381+N381)*2.5*V381/28,(M381+N381)*2*V381/28)</f>
        <v>2</v>
      </c>
      <c r="M381" s="33">
        <v>2</v>
      </c>
      <c r="N381" s="33"/>
      <c r="O381" s="61">
        <f t="shared" ref="O381:O389" si="137">IF(I381="m",(P381+Q381)*1.5*V381/28,(P381+Q381)*1*V381/28)</f>
        <v>0</v>
      </c>
      <c r="P381" s="33"/>
      <c r="Q381" s="33"/>
      <c r="R381" s="33" t="s">
        <v>141</v>
      </c>
      <c r="S381" s="33">
        <v>57</v>
      </c>
      <c r="T381" s="108"/>
      <c r="U381" s="82"/>
      <c r="V381" s="80">
        <v>14</v>
      </c>
      <c r="X381" s="76" t="s">
        <v>343</v>
      </c>
    </row>
    <row r="382" ht="24" customHeight="1" spans="1:24">
      <c r="A382" s="28"/>
      <c r="B382" s="29"/>
      <c r="C382" s="29"/>
      <c r="D382" s="29"/>
      <c r="E382" s="29"/>
      <c r="F382" s="29"/>
      <c r="G382" s="32" t="s">
        <v>344</v>
      </c>
      <c r="H382" s="33" t="s">
        <v>35</v>
      </c>
      <c r="I382" s="33" t="s">
        <v>36</v>
      </c>
      <c r="J382" s="33" t="s">
        <v>176</v>
      </c>
      <c r="K382" s="60">
        <f t="shared" si="135"/>
        <v>0.5</v>
      </c>
      <c r="L382" s="60">
        <f t="shared" si="136"/>
        <v>0</v>
      </c>
      <c r="M382" s="33"/>
      <c r="N382" s="33"/>
      <c r="O382" s="60">
        <f t="shared" si="137"/>
        <v>0.5</v>
      </c>
      <c r="P382" s="33">
        <v>1</v>
      </c>
      <c r="Q382" s="33"/>
      <c r="R382" s="33" t="s">
        <v>41</v>
      </c>
      <c r="S382" s="33">
        <v>55</v>
      </c>
      <c r="T382" s="108"/>
      <c r="U382" s="82"/>
      <c r="V382" s="80">
        <v>14</v>
      </c>
      <c r="X382" s="76" t="s">
        <v>343</v>
      </c>
    </row>
    <row r="383" ht="20" customHeight="1" spans="1:24">
      <c r="A383" s="28"/>
      <c r="B383" s="29"/>
      <c r="C383" s="29"/>
      <c r="D383" s="29"/>
      <c r="E383" s="29"/>
      <c r="F383" s="29"/>
      <c r="G383" s="49" t="s">
        <v>345</v>
      </c>
      <c r="H383" s="33" t="s">
        <v>48</v>
      </c>
      <c r="I383" s="33" t="s">
        <v>36</v>
      </c>
      <c r="J383" s="33" t="s">
        <v>112</v>
      </c>
      <c r="K383" s="60">
        <f t="shared" si="135"/>
        <v>0.5</v>
      </c>
      <c r="L383" s="60">
        <f>IF(I383="m",(M383+N383)*2.5*V384/28,(M383+N383)*2*V384/28)</f>
        <v>0</v>
      </c>
      <c r="M383" s="41"/>
      <c r="N383" s="41"/>
      <c r="O383" s="61">
        <f>IF(I383="m",(P383+Q383)*1.5*V384/28,(P383+Q383)*1*V384/28)</f>
        <v>0.5</v>
      </c>
      <c r="P383" s="41">
        <v>1</v>
      </c>
      <c r="Q383" s="33"/>
      <c r="R383" s="33"/>
      <c r="S383" s="33"/>
      <c r="T383" s="81"/>
      <c r="U383" s="82"/>
      <c r="V383" s="80">
        <v>14</v>
      </c>
      <c r="X383" s="1" t="s">
        <v>170</v>
      </c>
    </row>
    <row r="384" ht="19" customHeight="1" spans="1:24">
      <c r="A384" s="28"/>
      <c r="B384" s="29"/>
      <c r="C384" s="29"/>
      <c r="D384" s="29"/>
      <c r="E384" s="29"/>
      <c r="F384" s="29"/>
      <c r="G384" s="38" t="s">
        <v>346</v>
      </c>
      <c r="H384" s="33" t="s">
        <v>75</v>
      </c>
      <c r="I384" s="33" t="s">
        <v>36</v>
      </c>
      <c r="J384" s="33" t="s">
        <v>99</v>
      </c>
      <c r="K384" s="60">
        <f t="shared" si="135"/>
        <v>1</v>
      </c>
      <c r="L384" s="60">
        <f t="shared" si="136"/>
        <v>0</v>
      </c>
      <c r="M384" s="33"/>
      <c r="N384" s="33"/>
      <c r="O384" s="61">
        <f t="shared" si="137"/>
        <v>1</v>
      </c>
      <c r="P384" s="33"/>
      <c r="Q384" s="33">
        <v>2</v>
      </c>
      <c r="R384" s="33"/>
      <c r="S384" s="41"/>
      <c r="T384" s="81"/>
      <c r="U384" s="82"/>
      <c r="V384" s="80">
        <v>14</v>
      </c>
      <c r="X384" s="76" t="s">
        <v>347</v>
      </c>
    </row>
    <row r="385" ht="19" customHeight="1" spans="1:44">
      <c r="A385" s="28"/>
      <c r="B385" s="29"/>
      <c r="C385" s="29"/>
      <c r="D385" s="29"/>
      <c r="E385" s="29"/>
      <c r="F385" s="29"/>
      <c r="G385" s="38" t="s">
        <v>348</v>
      </c>
      <c r="H385" s="33" t="s">
        <v>75</v>
      </c>
      <c r="I385" s="33" t="s">
        <v>36</v>
      </c>
      <c r="J385" s="33" t="s">
        <v>112</v>
      </c>
      <c r="K385" s="60">
        <f t="shared" si="135"/>
        <v>2</v>
      </c>
      <c r="L385" s="60">
        <f t="shared" si="136"/>
        <v>0</v>
      </c>
      <c r="M385" s="33"/>
      <c r="N385" s="33"/>
      <c r="O385" s="61">
        <f t="shared" si="137"/>
        <v>2</v>
      </c>
      <c r="P385" s="33"/>
      <c r="Q385" s="33">
        <v>4</v>
      </c>
      <c r="R385" s="33"/>
      <c r="S385" s="41"/>
      <c r="T385" s="81"/>
      <c r="U385" s="82"/>
      <c r="V385" s="80">
        <v>14</v>
      </c>
      <c r="X385" s="1" t="s">
        <v>72</v>
      </c>
      <c r="AO385" s="134"/>
      <c r="AP385" s="134"/>
      <c r="AQ385" s="134"/>
      <c r="AR385" s="134"/>
    </row>
    <row r="386" ht="19" customHeight="1" spans="1:44">
      <c r="A386" s="28"/>
      <c r="B386" s="29"/>
      <c r="C386" s="29"/>
      <c r="D386" s="29"/>
      <c r="E386" s="29"/>
      <c r="F386" s="29"/>
      <c r="G386" s="32" t="s">
        <v>349</v>
      </c>
      <c r="H386" s="33" t="s">
        <v>114</v>
      </c>
      <c r="I386" s="33" t="s">
        <v>36</v>
      </c>
      <c r="J386" s="33" t="s">
        <v>62</v>
      </c>
      <c r="K386" s="60">
        <f t="shared" si="135"/>
        <v>2</v>
      </c>
      <c r="L386" s="60">
        <f t="shared" si="136"/>
        <v>2</v>
      </c>
      <c r="M386" s="33">
        <v>2</v>
      </c>
      <c r="N386" s="33"/>
      <c r="O386" s="61">
        <f t="shared" si="137"/>
        <v>0</v>
      </c>
      <c r="P386" s="33"/>
      <c r="Q386" s="33"/>
      <c r="R386" s="33"/>
      <c r="S386" s="33"/>
      <c r="T386" s="108"/>
      <c r="U386" s="82"/>
      <c r="V386" s="80">
        <v>14</v>
      </c>
      <c r="X386" s="1" t="s">
        <v>350</v>
      </c>
      <c r="AO386" s="134"/>
      <c r="AP386" s="134"/>
      <c r="AQ386" s="134"/>
      <c r="AR386" s="134"/>
    </row>
    <row r="387" ht="21" customHeight="1" spans="1:24">
      <c r="A387" s="28"/>
      <c r="B387" s="29"/>
      <c r="C387" s="29"/>
      <c r="D387" s="29"/>
      <c r="E387" s="29"/>
      <c r="F387" s="29"/>
      <c r="G387" s="32" t="s">
        <v>349</v>
      </c>
      <c r="H387" s="33" t="s">
        <v>114</v>
      </c>
      <c r="I387" s="33" t="s">
        <v>36</v>
      </c>
      <c r="J387" s="33" t="s">
        <v>63</v>
      </c>
      <c r="K387" s="60">
        <f t="shared" si="135"/>
        <v>1</v>
      </c>
      <c r="L387" s="60">
        <f t="shared" si="136"/>
        <v>0</v>
      </c>
      <c r="M387" s="33"/>
      <c r="N387" s="33"/>
      <c r="O387" s="61">
        <f t="shared" si="137"/>
        <v>1</v>
      </c>
      <c r="P387" s="33">
        <v>2</v>
      </c>
      <c r="Q387" s="33"/>
      <c r="R387" s="33"/>
      <c r="S387" s="33"/>
      <c r="T387" s="108"/>
      <c r="U387" s="82"/>
      <c r="V387" s="80">
        <v>14</v>
      </c>
      <c r="X387" s="76" t="s">
        <v>350</v>
      </c>
    </row>
    <row r="388" ht="20" customHeight="1" spans="1:24">
      <c r="A388" s="28"/>
      <c r="B388" s="29"/>
      <c r="C388" s="29"/>
      <c r="D388" s="29"/>
      <c r="E388" s="29"/>
      <c r="F388" s="29"/>
      <c r="G388" s="38" t="s">
        <v>351</v>
      </c>
      <c r="H388" s="33" t="s">
        <v>75</v>
      </c>
      <c r="I388" s="33" t="s">
        <v>36</v>
      </c>
      <c r="J388" s="33" t="s">
        <v>60</v>
      </c>
      <c r="K388" s="60">
        <f t="shared" si="135"/>
        <v>2</v>
      </c>
      <c r="L388" s="60">
        <f t="shared" si="136"/>
        <v>2</v>
      </c>
      <c r="M388" s="33"/>
      <c r="N388" s="33">
        <v>2</v>
      </c>
      <c r="O388" s="61">
        <f t="shared" si="137"/>
        <v>0</v>
      </c>
      <c r="P388" s="33"/>
      <c r="Q388" s="33"/>
      <c r="R388" s="33"/>
      <c r="S388" s="33"/>
      <c r="T388" s="81"/>
      <c r="U388" s="82"/>
      <c r="V388" s="80">
        <v>14</v>
      </c>
      <c r="X388" s="1" t="s">
        <v>285</v>
      </c>
    </row>
    <row r="389" ht="18" customHeight="1" spans="1:24">
      <c r="A389" s="28"/>
      <c r="B389" s="29"/>
      <c r="C389" s="29"/>
      <c r="D389" s="29"/>
      <c r="E389" s="29"/>
      <c r="F389" s="29"/>
      <c r="G389" s="38" t="s">
        <v>351</v>
      </c>
      <c r="H389" s="33" t="s">
        <v>75</v>
      </c>
      <c r="I389" s="33" t="s">
        <v>36</v>
      </c>
      <c r="J389" s="33" t="s">
        <v>210</v>
      </c>
      <c r="K389" s="60">
        <f t="shared" si="135"/>
        <v>1</v>
      </c>
      <c r="L389" s="60">
        <f t="shared" si="136"/>
        <v>0</v>
      </c>
      <c r="M389" s="33"/>
      <c r="N389" s="33"/>
      <c r="O389" s="61">
        <f t="shared" si="137"/>
        <v>1</v>
      </c>
      <c r="P389" s="33"/>
      <c r="Q389" s="33">
        <v>2</v>
      </c>
      <c r="R389" s="33"/>
      <c r="S389" s="33"/>
      <c r="T389" s="81"/>
      <c r="U389" s="82"/>
      <c r="V389" s="80">
        <v>14</v>
      </c>
      <c r="X389" s="1" t="s">
        <v>285</v>
      </c>
    </row>
    <row r="390" ht="24" customHeight="1" spans="1:24">
      <c r="A390" s="93">
        <v>45</v>
      </c>
      <c r="B390" s="94" t="s">
        <v>213</v>
      </c>
      <c r="C390" s="94"/>
      <c r="D390" s="94" t="s">
        <v>213</v>
      </c>
      <c r="E390" s="94"/>
      <c r="F390" s="94" t="s">
        <v>139</v>
      </c>
      <c r="G390" s="30"/>
      <c r="H390" s="31"/>
      <c r="I390" s="31"/>
      <c r="J390" s="58">
        <v>16</v>
      </c>
      <c r="K390" s="59">
        <f t="shared" ref="K390:Q390" si="138">SUM(K392:K398)</f>
        <v>12</v>
      </c>
      <c r="L390" s="59">
        <f t="shared" si="138"/>
        <v>2</v>
      </c>
      <c r="M390" s="59">
        <f t="shared" si="138"/>
        <v>0</v>
      </c>
      <c r="N390" s="59">
        <f t="shared" si="138"/>
        <v>2</v>
      </c>
      <c r="O390" s="59">
        <f t="shared" si="138"/>
        <v>10</v>
      </c>
      <c r="P390" s="59">
        <f t="shared" si="138"/>
        <v>4</v>
      </c>
      <c r="Q390" s="59">
        <f t="shared" si="138"/>
        <v>16</v>
      </c>
      <c r="R390" s="59">
        <f>J390-K390</f>
        <v>4</v>
      </c>
      <c r="S390" s="59">
        <f>S391/28</f>
        <v>4</v>
      </c>
      <c r="T390" s="59"/>
      <c r="U390" s="197"/>
      <c r="V390" s="80"/>
      <c r="X390" s="76"/>
    </row>
    <row r="391" ht="24" customHeight="1" spans="1:24">
      <c r="A391" s="93"/>
      <c r="B391" s="94"/>
      <c r="C391" s="94"/>
      <c r="D391" s="94"/>
      <c r="E391" s="94"/>
      <c r="F391" s="94"/>
      <c r="G391" s="30"/>
      <c r="H391" s="31"/>
      <c r="I391" s="31"/>
      <c r="J391" s="58">
        <v>448</v>
      </c>
      <c r="K391" s="59">
        <f>K390*28</f>
        <v>336</v>
      </c>
      <c r="L391" s="59"/>
      <c r="M391" s="59"/>
      <c r="N391" s="59"/>
      <c r="O391" s="59"/>
      <c r="P391" s="59"/>
      <c r="Q391" s="59"/>
      <c r="R391" s="59">
        <f>J391-K391</f>
        <v>112</v>
      </c>
      <c r="S391" s="59">
        <f>SUM(S392:S398)</f>
        <v>112</v>
      </c>
      <c r="T391" s="31"/>
      <c r="U391" s="197"/>
      <c r="V391" s="80"/>
      <c r="X391" s="76"/>
    </row>
    <row r="392" ht="24" customHeight="1" spans="1:24">
      <c r="A392" s="93"/>
      <c r="B392" s="94"/>
      <c r="C392" s="94"/>
      <c r="D392" s="94"/>
      <c r="E392" s="94"/>
      <c r="F392" s="94"/>
      <c r="G392" s="38" t="s">
        <v>293</v>
      </c>
      <c r="H392" s="33" t="s">
        <v>75</v>
      </c>
      <c r="I392" s="33" t="s">
        <v>36</v>
      </c>
      <c r="J392" s="33" t="s">
        <v>76</v>
      </c>
      <c r="K392" s="60">
        <f t="shared" ref="K392:K398" si="139">L392+O392</f>
        <v>2</v>
      </c>
      <c r="L392" s="60">
        <f t="shared" ref="L392:L398" si="140">IF(I392="m",(M392+N392)*2.5*V392/28,(M392+N392)*2*V392/28)</f>
        <v>0</v>
      </c>
      <c r="M392" s="33"/>
      <c r="N392" s="33"/>
      <c r="O392" s="61">
        <f t="shared" ref="O392:O398" si="141">IF(I392="m",(P392+Q392)*1.5*V392/28,(P392+Q392)*1*V392/28)</f>
        <v>2</v>
      </c>
      <c r="P392" s="33">
        <v>4</v>
      </c>
      <c r="Q392" s="33"/>
      <c r="R392" s="33" t="s">
        <v>141</v>
      </c>
      <c r="S392" s="33">
        <v>57</v>
      </c>
      <c r="T392" s="81"/>
      <c r="U392" s="131"/>
      <c r="V392" s="80">
        <v>14</v>
      </c>
      <c r="X392" s="1" t="s">
        <v>352</v>
      </c>
    </row>
    <row r="393" ht="24" customHeight="1" spans="1:24">
      <c r="A393" s="93"/>
      <c r="B393" s="94"/>
      <c r="C393" s="94"/>
      <c r="D393" s="94"/>
      <c r="E393" s="94"/>
      <c r="F393" s="94"/>
      <c r="G393" s="38" t="s">
        <v>294</v>
      </c>
      <c r="H393" s="33" t="s">
        <v>75</v>
      </c>
      <c r="I393" s="33" t="s">
        <v>36</v>
      </c>
      <c r="J393" s="33" t="s">
        <v>100</v>
      </c>
      <c r="K393" s="60">
        <f t="shared" si="139"/>
        <v>2</v>
      </c>
      <c r="L393" s="60">
        <f t="shared" si="140"/>
        <v>0</v>
      </c>
      <c r="M393" s="33"/>
      <c r="N393" s="33"/>
      <c r="O393" s="61">
        <f t="shared" si="141"/>
        <v>2</v>
      </c>
      <c r="P393" s="33"/>
      <c r="Q393" s="33">
        <v>4</v>
      </c>
      <c r="R393" s="33" t="s">
        <v>41</v>
      </c>
      <c r="S393" s="33">
        <v>55</v>
      </c>
      <c r="T393" s="81"/>
      <c r="U393" s="131"/>
      <c r="V393" s="80">
        <v>14</v>
      </c>
      <c r="X393" s="1" t="s">
        <v>352</v>
      </c>
    </row>
    <row r="394" ht="20" customHeight="1" spans="1:24">
      <c r="A394" s="93"/>
      <c r="B394" s="94"/>
      <c r="C394" s="94"/>
      <c r="D394" s="94"/>
      <c r="E394" s="94"/>
      <c r="F394" s="94"/>
      <c r="G394" s="38" t="s">
        <v>292</v>
      </c>
      <c r="H394" s="33" t="s">
        <v>75</v>
      </c>
      <c r="I394" s="33" t="s">
        <v>36</v>
      </c>
      <c r="J394" s="33" t="s">
        <v>353</v>
      </c>
      <c r="K394" s="60">
        <f t="shared" si="139"/>
        <v>2</v>
      </c>
      <c r="L394" s="60">
        <f t="shared" si="140"/>
        <v>0</v>
      </c>
      <c r="M394" s="33"/>
      <c r="N394" s="33"/>
      <c r="O394" s="61">
        <f t="shared" si="141"/>
        <v>2</v>
      </c>
      <c r="P394" s="33"/>
      <c r="Q394" s="33">
        <v>4</v>
      </c>
      <c r="R394" s="33"/>
      <c r="S394" s="33"/>
      <c r="T394" s="81"/>
      <c r="U394" s="131"/>
      <c r="V394" s="80">
        <v>14</v>
      </c>
      <c r="X394" s="1" t="s">
        <v>314</v>
      </c>
    </row>
    <row r="395" ht="20" customHeight="1" spans="1:24">
      <c r="A395" s="93"/>
      <c r="B395" s="94"/>
      <c r="C395" s="94"/>
      <c r="D395" s="94"/>
      <c r="E395" s="94"/>
      <c r="F395" s="94"/>
      <c r="G395" s="32" t="s">
        <v>354</v>
      </c>
      <c r="H395" s="33" t="s">
        <v>114</v>
      </c>
      <c r="I395" s="33" t="s">
        <v>36</v>
      </c>
      <c r="J395" s="33" t="s">
        <v>62</v>
      </c>
      <c r="K395" s="60">
        <f t="shared" si="139"/>
        <v>2</v>
      </c>
      <c r="L395" s="60">
        <f t="shared" si="140"/>
        <v>2</v>
      </c>
      <c r="M395" s="33"/>
      <c r="N395" s="33">
        <v>2</v>
      </c>
      <c r="O395" s="60">
        <f t="shared" si="141"/>
        <v>0</v>
      </c>
      <c r="P395" s="33"/>
      <c r="Q395" s="33"/>
      <c r="R395" s="33"/>
      <c r="S395" s="33"/>
      <c r="T395" s="81"/>
      <c r="U395" s="82"/>
      <c r="V395" s="80">
        <v>14</v>
      </c>
      <c r="X395" s="76" t="s">
        <v>56</v>
      </c>
    </row>
    <row r="396" ht="20" customHeight="1" spans="1:24">
      <c r="A396" s="93"/>
      <c r="B396" s="94"/>
      <c r="C396" s="94"/>
      <c r="D396" s="94"/>
      <c r="E396" s="94"/>
      <c r="F396" s="94"/>
      <c r="G396" s="32" t="s">
        <v>354</v>
      </c>
      <c r="H396" s="33" t="s">
        <v>114</v>
      </c>
      <c r="I396" s="33" t="s">
        <v>36</v>
      </c>
      <c r="J396" s="33" t="s">
        <v>63</v>
      </c>
      <c r="K396" s="60">
        <f t="shared" si="139"/>
        <v>1</v>
      </c>
      <c r="L396" s="60">
        <f t="shared" si="140"/>
        <v>0</v>
      </c>
      <c r="M396" s="33"/>
      <c r="N396" s="33"/>
      <c r="O396" s="60">
        <f t="shared" si="141"/>
        <v>1</v>
      </c>
      <c r="P396" s="33"/>
      <c r="Q396" s="33">
        <v>2</v>
      </c>
      <c r="R396" s="33"/>
      <c r="S396" s="33"/>
      <c r="T396" s="108"/>
      <c r="U396" s="82"/>
      <c r="V396" s="80">
        <v>14</v>
      </c>
      <c r="X396" s="1" t="s">
        <v>56</v>
      </c>
    </row>
    <row r="397" ht="20" customHeight="1" spans="1:24">
      <c r="A397" s="93"/>
      <c r="B397" s="94"/>
      <c r="C397" s="94"/>
      <c r="D397" s="94"/>
      <c r="E397" s="94"/>
      <c r="F397" s="94"/>
      <c r="G397" s="32" t="s">
        <v>273</v>
      </c>
      <c r="H397" s="33" t="s">
        <v>48</v>
      </c>
      <c r="I397" s="33" t="s">
        <v>36</v>
      </c>
      <c r="J397" s="33" t="s">
        <v>112</v>
      </c>
      <c r="K397" s="60">
        <f t="shared" si="139"/>
        <v>1</v>
      </c>
      <c r="L397" s="60">
        <f t="shared" si="140"/>
        <v>0</v>
      </c>
      <c r="M397" s="33"/>
      <c r="N397" s="33"/>
      <c r="O397" s="61">
        <f t="shared" si="141"/>
        <v>1</v>
      </c>
      <c r="P397" s="33"/>
      <c r="Q397" s="33">
        <v>2</v>
      </c>
      <c r="R397" s="33"/>
      <c r="S397" s="33"/>
      <c r="T397" s="81"/>
      <c r="U397" s="197"/>
      <c r="V397" s="80">
        <v>14</v>
      </c>
      <c r="X397" s="1" t="s">
        <v>101</v>
      </c>
    </row>
    <row r="398" ht="20" customHeight="1" spans="1:24">
      <c r="A398" s="93"/>
      <c r="B398" s="94"/>
      <c r="C398" s="94"/>
      <c r="D398" s="94"/>
      <c r="E398" s="94"/>
      <c r="F398" s="94"/>
      <c r="G398" s="38" t="s">
        <v>230</v>
      </c>
      <c r="H398" s="33" t="s">
        <v>75</v>
      </c>
      <c r="I398" s="33" t="s">
        <v>36</v>
      </c>
      <c r="J398" s="33" t="s">
        <v>43</v>
      </c>
      <c r="K398" s="61">
        <f t="shared" si="139"/>
        <v>2</v>
      </c>
      <c r="L398" s="60">
        <f t="shared" si="140"/>
        <v>0</v>
      </c>
      <c r="M398" s="33"/>
      <c r="N398" s="41"/>
      <c r="O398" s="61">
        <f t="shared" si="141"/>
        <v>2</v>
      </c>
      <c r="P398" s="41"/>
      <c r="Q398" s="41">
        <v>4</v>
      </c>
      <c r="R398" s="33"/>
      <c r="S398" s="41"/>
      <c r="T398" s="81"/>
      <c r="U398" s="131"/>
      <c r="V398" s="80">
        <v>14</v>
      </c>
      <c r="X398" s="1" t="s">
        <v>225</v>
      </c>
    </row>
    <row r="399" ht="24" customHeight="1" spans="1:24">
      <c r="A399" s="35">
        <v>46</v>
      </c>
      <c r="B399" s="94" t="s">
        <v>213</v>
      </c>
      <c r="C399" s="94"/>
      <c r="D399" s="94" t="s">
        <v>213</v>
      </c>
      <c r="E399" s="94"/>
      <c r="F399" s="94" t="s">
        <v>139</v>
      </c>
      <c r="G399" s="30"/>
      <c r="H399" s="31"/>
      <c r="I399" s="31"/>
      <c r="J399" s="58">
        <v>16</v>
      </c>
      <c r="K399" s="59">
        <f t="shared" ref="K399:Q399" si="142">SUM(K401:K408)</f>
        <v>12</v>
      </c>
      <c r="L399" s="59">
        <f t="shared" si="142"/>
        <v>6</v>
      </c>
      <c r="M399" s="59">
        <f t="shared" si="142"/>
        <v>2</v>
      </c>
      <c r="N399" s="59">
        <f t="shared" si="142"/>
        <v>4</v>
      </c>
      <c r="O399" s="59">
        <f t="shared" si="142"/>
        <v>6</v>
      </c>
      <c r="P399" s="59">
        <f t="shared" si="142"/>
        <v>4</v>
      </c>
      <c r="Q399" s="59">
        <f t="shared" si="142"/>
        <v>8</v>
      </c>
      <c r="R399" s="59">
        <f>J399-K399</f>
        <v>4</v>
      </c>
      <c r="S399" s="59">
        <f>S400/28</f>
        <v>4</v>
      </c>
      <c r="T399" s="59"/>
      <c r="U399" s="197"/>
      <c r="V399" s="80"/>
      <c r="X399" s="76"/>
    </row>
    <row r="400" ht="24" customHeight="1" spans="1:24">
      <c r="A400" s="90"/>
      <c r="B400" s="94"/>
      <c r="C400" s="94"/>
      <c r="D400" s="94"/>
      <c r="E400" s="94"/>
      <c r="F400" s="94"/>
      <c r="G400" s="30"/>
      <c r="H400" s="31"/>
      <c r="I400" s="31"/>
      <c r="J400" s="58">
        <v>448</v>
      </c>
      <c r="K400" s="59">
        <f>K399*28</f>
        <v>336</v>
      </c>
      <c r="L400" s="59"/>
      <c r="M400" s="59"/>
      <c r="N400" s="59"/>
      <c r="O400" s="59"/>
      <c r="P400" s="59"/>
      <c r="Q400" s="59"/>
      <c r="R400" s="59">
        <f>J400-K400</f>
        <v>112</v>
      </c>
      <c r="S400" s="59">
        <f>SUM(S401:S408)</f>
        <v>112</v>
      </c>
      <c r="T400" s="31"/>
      <c r="U400" s="197"/>
      <c r="V400" s="80"/>
      <c r="X400" s="76"/>
    </row>
    <row r="401" ht="24" customHeight="1" spans="1:24">
      <c r="A401" s="90"/>
      <c r="B401" s="94"/>
      <c r="C401" s="94"/>
      <c r="D401" s="94"/>
      <c r="E401" s="94"/>
      <c r="F401" s="94"/>
      <c r="G401" s="38" t="s">
        <v>355</v>
      </c>
      <c r="H401" s="33" t="s">
        <v>75</v>
      </c>
      <c r="I401" s="33" t="s">
        <v>36</v>
      </c>
      <c r="J401" s="33" t="s">
        <v>60</v>
      </c>
      <c r="K401" s="60">
        <f t="shared" ref="K401:K406" si="143">L401+O401</f>
        <v>2</v>
      </c>
      <c r="L401" s="60">
        <f t="shared" ref="L401:L406" si="144">IF(I401="m",(M401+N401)*2.5*V401/28,(M401+N401)*2*V401/28)</f>
        <v>2</v>
      </c>
      <c r="M401" s="33">
        <v>2</v>
      </c>
      <c r="N401" s="33"/>
      <c r="O401" s="61">
        <f t="shared" ref="O401:O406" si="145">IF(I401="m",(P401+Q401)*1.5*V401/28,(P401+Q401)*1*V401/28)</f>
        <v>0</v>
      </c>
      <c r="P401" s="33"/>
      <c r="Q401" s="33"/>
      <c r="R401" s="33" t="s">
        <v>141</v>
      </c>
      <c r="S401" s="33">
        <v>57</v>
      </c>
      <c r="T401" s="81"/>
      <c r="U401" s="131"/>
      <c r="V401" s="80">
        <v>14</v>
      </c>
      <c r="X401" s="1" t="s">
        <v>278</v>
      </c>
    </row>
    <row r="402" ht="24" customHeight="1" spans="1:24">
      <c r="A402" s="90"/>
      <c r="B402" s="94"/>
      <c r="C402" s="94"/>
      <c r="D402" s="94"/>
      <c r="E402" s="94"/>
      <c r="F402" s="94"/>
      <c r="G402" s="38" t="s">
        <v>355</v>
      </c>
      <c r="H402" s="33" t="s">
        <v>75</v>
      </c>
      <c r="I402" s="33" t="s">
        <v>36</v>
      </c>
      <c r="J402" s="33" t="s">
        <v>210</v>
      </c>
      <c r="K402" s="60">
        <f t="shared" si="143"/>
        <v>1</v>
      </c>
      <c r="L402" s="60">
        <f t="shared" si="144"/>
        <v>0</v>
      </c>
      <c r="M402" s="33"/>
      <c r="N402" s="33"/>
      <c r="O402" s="61">
        <f t="shared" si="145"/>
        <v>1</v>
      </c>
      <c r="P402" s="33">
        <v>2</v>
      </c>
      <c r="Q402" s="33"/>
      <c r="R402" s="33" t="s">
        <v>41</v>
      </c>
      <c r="S402" s="33">
        <v>55</v>
      </c>
      <c r="T402" s="81"/>
      <c r="U402" s="131"/>
      <c r="V402" s="80">
        <v>14</v>
      </c>
      <c r="X402" s="1" t="s">
        <v>278</v>
      </c>
    </row>
    <row r="403" ht="21" customHeight="1" spans="1:24">
      <c r="A403" s="90"/>
      <c r="B403" s="94"/>
      <c r="C403" s="94"/>
      <c r="D403" s="94"/>
      <c r="E403" s="94"/>
      <c r="F403" s="94"/>
      <c r="G403" s="38" t="s">
        <v>288</v>
      </c>
      <c r="H403" s="33" t="s">
        <v>75</v>
      </c>
      <c r="I403" s="33" t="s">
        <v>36</v>
      </c>
      <c r="J403" s="33" t="s">
        <v>60</v>
      </c>
      <c r="K403" s="60">
        <f t="shared" si="143"/>
        <v>4</v>
      </c>
      <c r="L403" s="60">
        <f t="shared" si="144"/>
        <v>4</v>
      </c>
      <c r="M403" s="33"/>
      <c r="N403" s="33">
        <v>4</v>
      </c>
      <c r="O403" s="61">
        <f t="shared" si="145"/>
        <v>0</v>
      </c>
      <c r="P403" s="33"/>
      <c r="Q403" s="33"/>
      <c r="R403" s="33"/>
      <c r="S403" s="41"/>
      <c r="T403" s="81"/>
      <c r="U403" s="131"/>
      <c r="V403" s="80">
        <v>14</v>
      </c>
      <c r="X403" s="1" t="s">
        <v>225</v>
      </c>
    </row>
    <row r="404" ht="20" customHeight="1" spans="1:24">
      <c r="A404" s="90"/>
      <c r="B404" s="94"/>
      <c r="C404" s="94"/>
      <c r="D404" s="94"/>
      <c r="E404" s="94"/>
      <c r="F404" s="94"/>
      <c r="G404" s="32" t="s">
        <v>356</v>
      </c>
      <c r="H404" s="33" t="s">
        <v>48</v>
      </c>
      <c r="I404" s="33" t="s">
        <v>36</v>
      </c>
      <c r="J404" s="33" t="s">
        <v>112</v>
      </c>
      <c r="K404" s="60">
        <f t="shared" si="143"/>
        <v>1</v>
      </c>
      <c r="L404" s="60">
        <f t="shared" si="144"/>
        <v>0</v>
      </c>
      <c r="M404" s="33"/>
      <c r="N404" s="33"/>
      <c r="O404" s="60">
        <f t="shared" si="145"/>
        <v>1</v>
      </c>
      <c r="P404" s="33">
        <v>2</v>
      </c>
      <c r="Q404" s="33"/>
      <c r="R404" s="33"/>
      <c r="S404" s="33"/>
      <c r="T404" s="81"/>
      <c r="U404" s="82"/>
      <c r="V404" s="80">
        <v>14</v>
      </c>
      <c r="X404" s="1" t="s">
        <v>101</v>
      </c>
    </row>
    <row r="405" ht="20" customHeight="1" spans="1:24">
      <c r="A405" s="90"/>
      <c r="B405" s="94"/>
      <c r="C405" s="94"/>
      <c r="D405" s="94"/>
      <c r="E405" s="94"/>
      <c r="F405" s="94"/>
      <c r="G405" s="92" t="s">
        <v>357</v>
      </c>
      <c r="H405" s="34" t="s">
        <v>48</v>
      </c>
      <c r="I405" s="34" t="s">
        <v>36</v>
      </c>
      <c r="J405" s="34" t="s">
        <v>130</v>
      </c>
      <c r="K405" s="106">
        <f t="shared" si="143"/>
        <v>1</v>
      </c>
      <c r="L405" s="106">
        <f t="shared" si="144"/>
        <v>0</v>
      </c>
      <c r="M405" s="34"/>
      <c r="N405" s="34"/>
      <c r="O405" s="106">
        <f t="shared" si="145"/>
        <v>1</v>
      </c>
      <c r="P405" s="34"/>
      <c r="Q405" s="34">
        <v>2</v>
      </c>
      <c r="R405" s="34"/>
      <c r="S405" s="34"/>
      <c r="T405" s="117"/>
      <c r="U405" s="115"/>
      <c r="V405" s="116">
        <v>14</v>
      </c>
      <c r="X405" s="76" t="s">
        <v>358</v>
      </c>
    </row>
    <row r="406" ht="20" customHeight="1" spans="1:24">
      <c r="A406" s="90"/>
      <c r="B406" s="94"/>
      <c r="C406" s="94"/>
      <c r="D406" s="94"/>
      <c r="E406" s="94"/>
      <c r="F406" s="94"/>
      <c r="G406" s="96" t="s">
        <v>238</v>
      </c>
      <c r="H406" s="34" t="s">
        <v>48</v>
      </c>
      <c r="I406" s="34" t="s">
        <v>36</v>
      </c>
      <c r="J406" s="34" t="s">
        <v>100</v>
      </c>
      <c r="K406" s="106">
        <f t="shared" si="143"/>
        <v>2</v>
      </c>
      <c r="L406" s="106">
        <f t="shared" si="144"/>
        <v>0</v>
      </c>
      <c r="M406" s="34"/>
      <c r="N406" s="34"/>
      <c r="O406" s="106">
        <f t="shared" si="145"/>
        <v>2</v>
      </c>
      <c r="P406" s="34"/>
      <c r="Q406" s="34">
        <v>4</v>
      </c>
      <c r="R406" s="34"/>
      <c r="S406" s="34"/>
      <c r="T406" s="117"/>
      <c r="U406" s="115"/>
      <c r="V406" s="116">
        <v>14</v>
      </c>
      <c r="X406" s="76" t="s">
        <v>358</v>
      </c>
    </row>
    <row r="407" ht="20" customHeight="1" spans="1:24">
      <c r="A407" s="90"/>
      <c r="B407" s="94"/>
      <c r="C407" s="94"/>
      <c r="D407" s="94"/>
      <c r="E407" s="94"/>
      <c r="F407" s="94"/>
      <c r="G407" s="92" t="s">
        <v>59</v>
      </c>
      <c r="H407" s="34" t="s">
        <v>48</v>
      </c>
      <c r="I407" s="34" t="s">
        <v>36</v>
      </c>
      <c r="J407" s="34" t="s">
        <v>130</v>
      </c>
      <c r="K407" s="106">
        <f t="shared" ref="K407:K408" si="146">L407+O407</f>
        <v>0.5</v>
      </c>
      <c r="L407" s="106">
        <f>IF(I407="m",(M407+N407)*2.5*V406/28,(M407+N407)*2*V406/28)</f>
        <v>0</v>
      </c>
      <c r="M407" s="34"/>
      <c r="N407" s="34"/>
      <c r="O407" s="106">
        <f>IF(I407="m",(P407+Q407)*1.5*V406/28,(P407+Q407)*1*V406/28)</f>
        <v>0.5</v>
      </c>
      <c r="P407" s="34"/>
      <c r="Q407" s="34">
        <v>1</v>
      </c>
      <c r="R407" s="34"/>
      <c r="S407" s="34"/>
      <c r="T407" s="81"/>
      <c r="U407" s="82"/>
      <c r="V407" s="80">
        <v>14</v>
      </c>
      <c r="X407" s="1" t="s">
        <v>325</v>
      </c>
    </row>
    <row r="408" ht="20" customHeight="1" spans="1:24">
      <c r="A408" s="209"/>
      <c r="B408" s="99"/>
      <c r="C408" s="99"/>
      <c r="D408" s="99"/>
      <c r="E408" s="99"/>
      <c r="F408" s="99"/>
      <c r="G408" s="236" t="s">
        <v>137</v>
      </c>
      <c r="H408" s="237" t="s">
        <v>48</v>
      </c>
      <c r="I408" s="237" t="s">
        <v>36</v>
      </c>
      <c r="J408" s="237" t="s">
        <v>130</v>
      </c>
      <c r="K408" s="244">
        <f t="shared" si="146"/>
        <v>0.5</v>
      </c>
      <c r="L408" s="244">
        <f>IF(I408="m",(M408+N408)*2.5*V408/28,(M408+N408)*2*V408/28)</f>
        <v>0</v>
      </c>
      <c r="M408" s="237"/>
      <c r="N408" s="237"/>
      <c r="O408" s="245">
        <f t="shared" ref="O408" si="147">IF(I408="m",(P408+Q408)*1.5*V408/28,(P408+Q408)*1*V408/28)</f>
        <v>0.5</v>
      </c>
      <c r="P408" s="237"/>
      <c r="Q408" s="237">
        <v>1</v>
      </c>
      <c r="R408" s="237"/>
      <c r="S408" s="237"/>
      <c r="T408" s="246"/>
      <c r="U408" s="247"/>
      <c r="V408" s="248">
        <v>14</v>
      </c>
      <c r="X408" s="1" t="s">
        <v>211</v>
      </c>
    </row>
    <row r="409" ht="24" customHeight="1" spans="1:24">
      <c r="A409" s="238">
        <v>47</v>
      </c>
      <c r="B409" s="239" t="s">
        <v>213</v>
      </c>
      <c r="C409" s="102"/>
      <c r="D409" s="102" t="s">
        <v>213</v>
      </c>
      <c r="E409" s="102"/>
      <c r="F409" s="102" t="s">
        <v>139</v>
      </c>
      <c r="G409" s="26"/>
      <c r="H409" s="27"/>
      <c r="I409" s="27"/>
      <c r="J409" s="56">
        <v>16</v>
      </c>
      <c r="K409" s="57">
        <f t="shared" ref="K409:Q409" si="148">SUM(K411:K418)</f>
        <v>11</v>
      </c>
      <c r="L409" s="57">
        <f t="shared" si="148"/>
        <v>6.25</v>
      </c>
      <c r="M409" s="57">
        <f t="shared" si="148"/>
        <v>3</v>
      </c>
      <c r="N409" s="57">
        <f t="shared" si="148"/>
        <v>3</v>
      </c>
      <c r="O409" s="57">
        <f t="shared" si="148"/>
        <v>4.75</v>
      </c>
      <c r="P409" s="57">
        <f t="shared" si="148"/>
        <v>3</v>
      </c>
      <c r="Q409" s="57">
        <f t="shared" si="148"/>
        <v>5</v>
      </c>
      <c r="R409" s="57">
        <f>J409-K409</f>
        <v>5</v>
      </c>
      <c r="S409" s="57">
        <f>S410/28</f>
        <v>5</v>
      </c>
      <c r="T409" s="57"/>
      <c r="U409" s="249"/>
      <c r="V409" s="78"/>
      <c r="X409" s="76"/>
    </row>
    <row r="410" ht="24" customHeight="1" spans="1:24">
      <c r="A410" s="175"/>
      <c r="B410" s="240"/>
      <c r="C410" s="94"/>
      <c r="D410" s="94"/>
      <c r="E410" s="94"/>
      <c r="F410" s="94"/>
      <c r="G410" s="30"/>
      <c r="H410" s="31"/>
      <c r="I410" s="31"/>
      <c r="J410" s="58">
        <v>448</v>
      </c>
      <c r="K410" s="59">
        <f>K409*28</f>
        <v>308</v>
      </c>
      <c r="L410" s="59"/>
      <c r="M410" s="59"/>
      <c r="N410" s="59"/>
      <c r="O410" s="59"/>
      <c r="P410" s="59"/>
      <c r="Q410" s="59"/>
      <c r="R410" s="59">
        <f>J410-K410</f>
        <v>140</v>
      </c>
      <c r="S410" s="59">
        <f>SUM(S411:S412)</f>
        <v>140</v>
      </c>
      <c r="T410" s="31"/>
      <c r="U410" s="197"/>
      <c r="V410" s="80"/>
      <c r="X410" s="76"/>
    </row>
    <row r="411" ht="24" customHeight="1" spans="1:24">
      <c r="A411" s="175"/>
      <c r="B411" s="240"/>
      <c r="C411" s="94"/>
      <c r="D411" s="94"/>
      <c r="E411" s="94"/>
      <c r="F411" s="94"/>
      <c r="G411" s="32" t="s">
        <v>177</v>
      </c>
      <c r="H411" s="33" t="s">
        <v>114</v>
      </c>
      <c r="I411" s="33" t="s">
        <v>36</v>
      </c>
      <c r="J411" s="33" t="s">
        <v>63</v>
      </c>
      <c r="K411" s="60">
        <f t="shared" ref="K411:K418" si="149">L411+O411</f>
        <v>1</v>
      </c>
      <c r="L411" s="60">
        <f t="shared" ref="L411:L418" si="150">IF(I411="m",(M411+N411)*2.5*V411/28,(M411+N411)*2*V411/28)</f>
        <v>0</v>
      </c>
      <c r="M411" s="33"/>
      <c r="N411" s="33"/>
      <c r="O411" s="60">
        <f t="shared" ref="O411:O418" si="151">IF(I411="m",(P411+Q411)*1.5*V411/28,(P411+Q411)*1*V411/28)</f>
        <v>1</v>
      </c>
      <c r="P411" s="33"/>
      <c r="Q411" s="33">
        <v>2</v>
      </c>
      <c r="R411" s="33" t="s">
        <v>141</v>
      </c>
      <c r="S411" s="33">
        <v>70</v>
      </c>
      <c r="T411" s="138"/>
      <c r="U411" s="131"/>
      <c r="V411" s="80">
        <v>14</v>
      </c>
      <c r="X411" s="1" t="s">
        <v>170</v>
      </c>
    </row>
    <row r="412" ht="24" customHeight="1" spans="1:24">
      <c r="A412" s="175"/>
      <c r="B412" s="240"/>
      <c r="C412" s="94"/>
      <c r="D412" s="94"/>
      <c r="E412" s="94"/>
      <c r="F412" s="94"/>
      <c r="G412" s="32" t="s">
        <v>152</v>
      </c>
      <c r="H412" s="33" t="s">
        <v>114</v>
      </c>
      <c r="I412" s="33" t="s">
        <v>36</v>
      </c>
      <c r="J412" s="33" t="s">
        <v>37</v>
      </c>
      <c r="K412" s="60">
        <f t="shared" si="149"/>
        <v>3</v>
      </c>
      <c r="L412" s="60">
        <f t="shared" si="150"/>
        <v>3</v>
      </c>
      <c r="M412" s="33"/>
      <c r="N412" s="33">
        <v>3</v>
      </c>
      <c r="O412" s="60">
        <f t="shared" si="151"/>
        <v>0</v>
      </c>
      <c r="P412" s="33"/>
      <c r="Q412" s="33"/>
      <c r="R412" s="33" t="s">
        <v>41</v>
      </c>
      <c r="S412" s="33">
        <v>70</v>
      </c>
      <c r="T412" s="81"/>
      <c r="U412" s="131"/>
      <c r="V412" s="80">
        <v>14</v>
      </c>
      <c r="X412" s="1" t="s">
        <v>109</v>
      </c>
    </row>
    <row r="413" ht="24" customHeight="1" spans="1:24">
      <c r="A413" s="175"/>
      <c r="B413" s="240"/>
      <c r="C413" s="94"/>
      <c r="D413" s="94"/>
      <c r="E413" s="94"/>
      <c r="F413" s="94"/>
      <c r="G413" s="49" t="s">
        <v>146</v>
      </c>
      <c r="H413" s="41" t="s">
        <v>68</v>
      </c>
      <c r="I413" s="33" t="s">
        <v>69</v>
      </c>
      <c r="J413" s="41" t="s">
        <v>81</v>
      </c>
      <c r="K413" s="60">
        <f t="shared" si="149"/>
        <v>0.75</v>
      </c>
      <c r="L413" s="60">
        <f t="shared" si="150"/>
        <v>0</v>
      </c>
      <c r="M413" s="41"/>
      <c r="N413" s="41"/>
      <c r="O413" s="60">
        <f t="shared" si="151"/>
        <v>0.75</v>
      </c>
      <c r="P413" s="41"/>
      <c r="Q413" s="33">
        <v>1</v>
      </c>
      <c r="R413" s="33"/>
      <c r="S413" s="41"/>
      <c r="T413" s="81"/>
      <c r="U413" s="131"/>
      <c r="V413" s="80">
        <v>14</v>
      </c>
      <c r="X413" s="76" t="s">
        <v>359</v>
      </c>
    </row>
    <row r="414" ht="24" customHeight="1" spans="1:24">
      <c r="A414" s="90"/>
      <c r="B414" s="240"/>
      <c r="C414" s="94"/>
      <c r="D414" s="94"/>
      <c r="E414" s="94"/>
      <c r="F414" s="94"/>
      <c r="G414" s="241" t="s">
        <v>194</v>
      </c>
      <c r="H414" s="33" t="s">
        <v>114</v>
      </c>
      <c r="I414" s="33" t="s">
        <v>36</v>
      </c>
      <c r="J414" s="33" t="s">
        <v>112</v>
      </c>
      <c r="K414" s="61">
        <f t="shared" si="149"/>
        <v>0.5</v>
      </c>
      <c r="L414" s="60">
        <f t="shared" si="150"/>
        <v>0</v>
      </c>
      <c r="M414" s="33"/>
      <c r="N414" s="33"/>
      <c r="O414" s="61">
        <f t="shared" si="151"/>
        <v>0.5</v>
      </c>
      <c r="P414" s="33">
        <v>1</v>
      </c>
      <c r="Q414" s="33"/>
      <c r="R414" s="33"/>
      <c r="S414" s="33"/>
      <c r="T414" s="81"/>
      <c r="U414" s="82"/>
      <c r="V414" s="80">
        <v>14</v>
      </c>
      <c r="X414" s="1" t="s">
        <v>191</v>
      </c>
    </row>
    <row r="415" ht="24" customHeight="1" spans="1:24">
      <c r="A415" s="242"/>
      <c r="B415" s="240"/>
      <c r="C415" s="94"/>
      <c r="D415" s="94"/>
      <c r="E415" s="94"/>
      <c r="F415" s="94"/>
      <c r="G415" s="38" t="s">
        <v>290</v>
      </c>
      <c r="H415" s="33" t="s">
        <v>75</v>
      </c>
      <c r="I415" s="33" t="s">
        <v>36</v>
      </c>
      <c r="J415" s="33" t="s">
        <v>291</v>
      </c>
      <c r="K415" s="60">
        <f t="shared" si="149"/>
        <v>1</v>
      </c>
      <c r="L415" s="60">
        <f t="shared" si="150"/>
        <v>0</v>
      </c>
      <c r="M415" s="33"/>
      <c r="N415" s="33"/>
      <c r="O415" s="60">
        <f t="shared" si="151"/>
        <v>1</v>
      </c>
      <c r="P415" s="33"/>
      <c r="Q415" s="33">
        <v>2</v>
      </c>
      <c r="R415" s="33"/>
      <c r="S415" s="33"/>
      <c r="T415" s="81"/>
      <c r="U415" s="82"/>
      <c r="V415" s="80">
        <v>14</v>
      </c>
      <c r="X415" s="76" t="s">
        <v>278</v>
      </c>
    </row>
    <row r="416" ht="24" customHeight="1" spans="1:24">
      <c r="A416" s="175"/>
      <c r="B416" s="240"/>
      <c r="C416" s="94"/>
      <c r="D416" s="94"/>
      <c r="E416" s="94"/>
      <c r="F416" s="94"/>
      <c r="G416" s="49" t="s">
        <v>360</v>
      </c>
      <c r="H416" s="41" t="s">
        <v>68</v>
      </c>
      <c r="I416" s="33" t="s">
        <v>69</v>
      </c>
      <c r="J416" s="41" t="s">
        <v>37</v>
      </c>
      <c r="K416" s="61">
        <f t="shared" si="149"/>
        <v>1.25</v>
      </c>
      <c r="L416" s="61">
        <f t="shared" si="150"/>
        <v>1.25</v>
      </c>
      <c r="M416" s="41">
        <v>1</v>
      </c>
      <c r="N416" s="41"/>
      <c r="O416" s="61">
        <f t="shared" si="151"/>
        <v>0</v>
      </c>
      <c r="P416" s="33"/>
      <c r="Q416" s="33"/>
      <c r="R416" s="33"/>
      <c r="S416" s="33"/>
      <c r="T416" s="81"/>
      <c r="U416" s="82"/>
      <c r="V416" s="80">
        <v>14</v>
      </c>
      <c r="X416" s="1" t="s">
        <v>361</v>
      </c>
    </row>
    <row r="417" ht="24" customHeight="1" spans="1:24">
      <c r="A417" s="175"/>
      <c r="B417" s="240"/>
      <c r="C417" s="94"/>
      <c r="D417" s="94"/>
      <c r="E417" s="94"/>
      <c r="F417" s="94"/>
      <c r="G417" s="32" t="s">
        <v>276</v>
      </c>
      <c r="H417" s="33" t="s">
        <v>48</v>
      </c>
      <c r="I417" s="33" t="s">
        <v>36</v>
      </c>
      <c r="J417" s="33" t="s">
        <v>37</v>
      </c>
      <c r="K417" s="60">
        <f t="shared" si="149"/>
        <v>2</v>
      </c>
      <c r="L417" s="60">
        <f t="shared" si="150"/>
        <v>2</v>
      </c>
      <c r="M417" s="33">
        <v>2</v>
      </c>
      <c r="N417" s="33"/>
      <c r="O417" s="60">
        <f t="shared" si="151"/>
        <v>0</v>
      </c>
      <c r="P417" s="33"/>
      <c r="Q417" s="33"/>
      <c r="R417" s="33"/>
      <c r="S417" s="33"/>
      <c r="T417" s="81"/>
      <c r="U417" s="82"/>
      <c r="V417" s="80">
        <v>14</v>
      </c>
      <c r="X417" s="1" t="s">
        <v>101</v>
      </c>
    </row>
    <row r="418" ht="24" customHeight="1" spans="1:24">
      <c r="A418" s="181"/>
      <c r="B418" s="240"/>
      <c r="C418" s="94"/>
      <c r="D418" s="94"/>
      <c r="E418" s="94"/>
      <c r="F418" s="94"/>
      <c r="G418" s="49" t="s">
        <v>360</v>
      </c>
      <c r="H418" s="41" t="s">
        <v>68</v>
      </c>
      <c r="I418" s="33" t="s">
        <v>69</v>
      </c>
      <c r="J418" s="41" t="s">
        <v>99</v>
      </c>
      <c r="K418" s="60">
        <f t="shared" si="149"/>
        <v>1.5</v>
      </c>
      <c r="L418" s="60">
        <f t="shared" si="150"/>
        <v>0</v>
      </c>
      <c r="M418" s="41"/>
      <c r="N418" s="41"/>
      <c r="O418" s="60">
        <f t="shared" si="151"/>
        <v>1.5</v>
      </c>
      <c r="P418" s="33">
        <v>2</v>
      </c>
      <c r="Q418" s="33"/>
      <c r="R418" s="33"/>
      <c r="S418" s="41"/>
      <c r="T418" s="81"/>
      <c r="U418" s="131"/>
      <c r="V418" s="80">
        <v>14</v>
      </c>
      <c r="X418" s="76" t="s">
        <v>361</v>
      </c>
    </row>
    <row r="419" ht="24" customHeight="1" spans="1:24">
      <c r="A419" s="37">
        <v>48</v>
      </c>
      <c r="B419" s="36" t="s">
        <v>30</v>
      </c>
      <c r="C419" s="36"/>
      <c r="D419" s="36" t="s">
        <v>30</v>
      </c>
      <c r="E419" s="36"/>
      <c r="F419" s="36" t="s">
        <v>139</v>
      </c>
      <c r="G419" s="30"/>
      <c r="H419" s="31"/>
      <c r="I419" s="31"/>
      <c r="J419" s="58">
        <v>16</v>
      </c>
      <c r="K419" s="59">
        <f t="shared" ref="K419:Q419" si="152">SUM(K421:K424)</f>
        <v>11.5</v>
      </c>
      <c r="L419" s="59">
        <f t="shared" si="152"/>
        <v>4</v>
      </c>
      <c r="M419" s="59">
        <f t="shared" si="152"/>
        <v>0</v>
      </c>
      <c r="N419" s="59">
        <f t="shared" si="152"/>
        <v>4</v>
      </c>
      <c r="O419" s="59">
        <f t="shared" si="152"/>
        <v>7.5</v>
      </c>
      <c r="P419" s="59">
        <f t="shared" si="152"/>
        <v>0</v>
      </c>
      <c r="Q419" s="59">
        <f t="shared" si="152"/>
        <v>15</v>
      </c>
      <c r="R419" s="59">
        <f>J419-K419</f>
        <v>4.5</v>
      </c>
      <c r="S419" s="59">
        <f>S420/28</f>
        <v>4.5</v>
      </c>
      <c r="T419" s="59"/>
      <c r="U419" s="82"/>
      <c r="V419" s="80"/>
      <c r="X419" s="76"/>
    </row>
    <row r="420" ht="24" customHeight="1" spans="1:24">
      <c r="A420" s="28"/>
      <c r="B420" s="29"/>
      <c r="C420" s="29"/>
      <c r="D420" s="29"/>
      <c r="E420" s="29"/>
      <c r="F420" s="29"/>
      <c r="G420" s="30"/>
      <c r="H420" s="31"/>
      <c r="I420" s="31"/>
      <c r="J420" s="58">
        <v>448</v>
      </c>
      <c r="K420" s="59">
        <f>K419*28</f>
        <v>322</v>
      </c>
      <c r="L420" s="59"/>
      <c r="M420" s="59"/>
      <c r="N420" s="59"/>
      <c r="O420" s="59"/>
      <c r="P420" s="59"/>
      <c r="Q420" s="59"/>
      <c r="R420" s="59">
        <f>J420-K420</f>
        <v>126</v>
      </c>
      <c r="S420" s="59">
        <f>SUM(S421:S422)</f>
        <v>126</v>
      </c>
      <c r="T420" s="31"/>
      <c r="U420" s="82"/>
      <c r="V420" s="80"/>
      <c r="X420" s="76"/>
    </row>
    <row r="421" ht="24" customHeight="1" spans="1:24">
      <c r="A421" s="28"/>
      <c r="B421" s="29"/>
      <c r="C421" s="29"/>
      <c r="D421" s="29"/>
      <c r="E421" s="29"/>
      <c r="F421" s="29"/>
      <c r="G421" s="32" t="s">
        <v>362</v>
      </c>
      <c r="H421" s="33" t="s">
        <v>48</v>
      </c>
      <c r="I421" s="33" t="s">
        <v>36</v>
      </c>
      <c r="J421" s="33" t="s">
        <v>291</v>
      </c>
      <c r="K421" s="60">
        <f>L421+O421</f>
        <v>1.5</v>
      </c>
      <c r="L421" s="60">
        <f>IF(I421="m",(M421+N421)*2.5*V421/28,(M421+N421)*2*V421/28)</f>
        <v>0</v>
      </c>
      <c r="M421" s="33"/>
      <c r="N421" s="33"/>
      <c r="O421" s="60">
        <f>IF(I421="m",(P421+Q421)*1.5*V421/28,(P421+Q421)*1*V421/28)</f>
        <v>1.5</v>
      </c>
      <c r="P421" s="33"/>
      <c r="Q421" s="33">
        <v>3</v>
      </c>
      <c r="R421" s="33" t="s">
        <v>141</v>
      </c>
      <c r="S421" s="33">
        <v>61</v>
      </c>
      <c r="T421" s="81"/>
      <c r="U421" s="82"/>
      <c r="V421" s="80">
        <v>14</v>
      </c>
      <c r="X421" s="1" t="s">
        <v>119</v>
      </c>
    </row>
    <row r="422" ht="24" customHeight="1" spans="1:24">
      <c r="A422" s="28"/>
      <c r="B422" s="29"/>
      <c r="C422" s="29"/>
      <c r="D422" s="29"/>
      <c r="E422" s="29"/>
      <c r="F422" s="29"/>
      <c r="G422" s="38" t="s">
        <v>348</v>
      </c>
      <c r="H422" s="33" t="s">
        <v>75</v>
      </c>
      <c r="I422" s="33" t="s">
        <v>36</v>
      </c>
      <c r="J422" s="33" t="s">
        <v>60</v>
      </c>
      <c r="K422" s="60">
        <f>L422+O422</f>
        <v>4</v>
      </c>
      <c r="L422" s="60">
        <f>IF(I422="m",(M422+N422)*2.5*V422/28,(M422+N422)*2*V422/28)</f>
        <v>4</v>
      </c>
      <c r="M422" s="33"/>
      <c r="N422" s="33">
        <v>4</v>
      </c>
      <c r="O422" s="61">
        <f>IF(I422="m",(P422+Q422)*1.5*V422/28,(P422+Q422)*1*V422/28)</f>
        <v>0</v>
      </c>
      <c r="P422" s="33"/>
      <c r="Q422" s="33"/>
      <c r="R422" s="33" t="s">
        <v>41</v>
      </c>
      <c r="S422" s="33">
        <v>65</v>
      </c>
      <c r="T422" s="81"/>
      <c r="U422" s="131"/>
      <c r="V422" s="80">
        <v>14</v>
      </c>
      <c r="X422" s="1" t="s">
        <v>72</v>
      </c>
    </row>
    <row r="423" ht="24" customHeight="1" spans="1:24">
      <c r="A423" s="28"/>
      <c r="B423" s="29"/>
      <c r="C423" s="29"/>
      <c r="D423" s="29"/>
      <c r="E423" s="29"/>
      <c r="F423" s="29"/>
      <c r="G423" s="38" t="s">
        <v>363</v>
      </c>
      <c r="H423" s="33" t="s">
        <v>75</v>
      </c>
      <c r="I423" s="33" t="s">
        <v>36</v>
      </c>
      <c r="J423" s="33" t="s">
        <v>97</v>
      </c>
      <c r="K423" s="60">
        <f>L423+O423</f>
        <v>3</v>
      </c>
      <c r="L423" s="60">
        <f>IF(I423="m",(M423+N423)*2.5*V423/28,(M423+N423)*2*V423/28)</f>
        <v>0</v>
      </c>
      <c r="M423" s="33"/>
      <c r="N423" s="33"/>
      <c r="O423" s="60">
        <f>IF(I423="m",(P423+Q423)*1.5*V423/28,(P423+Q423)*1*V423/28)</f>
        <v>3</v>
      </c>
      <c r="P423" s="33"/>
      <c r="Q423" s="33">
        <v>6</v>
      </c>
      <c r="R423" s="33"/>
      <c r="S423" s="33"/>
      <c r="T423" s="81"/>
      <c r="U423" s="82"/>
      <c r="V423" s="80">
        <v>14</v>
      </c>
      <c r="X423" s="76" t="s">
        <v>285</v>
      </c>
    </row>
    <row r="424" ht="24" customHeight="1" spans="1:24">
      <c r="A424" s="28"/>
      <c r="B424" s="29"/>
      <c r="C424" s="29"/>
      <c r="D424" s="29"/>
      <c r="E424" s="29"/>
      <c r="F424" s="29"/>
      <c r="G424" s="38" t="s">
        <v>334</v>
      </c>
      <c r="H424" s="33" t="s">
        <v>75</v>
      </c>
      <c r="I424" s="33" t="s">
        <v>36</v>
      </c>
      <c r="J424" s="33" t="s">
        <v>60</v>
      </c>
      <c r="K424" s="60">
        <v>3</v>
      </c>
      <c r="L424" s="60"/>
      <c r="M424" s="33"/>
      <c r="N424" s="33"/>
      <c r="O424" s="60">
        <v>3</v>
      </c>
      <c r="P424" s="33"/>
      <c r="Q424" s="33">
        <v>6</v>
      </c>
      <c r="R424" s="33"/>
      <c r="S424" s="33"/>
      <c r="T424" s="108"/>
      <c r="U424" s="82"/>
      <c r="V424" s="80">
        <v>14</v>
      </c>
      <c r="X424" s="1" t="s">
        <v>278</v>
      </c>
    </row>
    <row r="425" ht="24" customHeight="1" spans="1:24">
      <c r="A425" s="37">
        <v>49</v>
      </c>
      <c r="B425" s="36" t="s">
        <v>364</v>
      </c>
      <c r="C425" s="36" t="s">
        <v>365</v>
      </c>
      <c r="D425" s="36" t="s">
        <v>364</v>
      </c>
      <c r="E425" s="36"/>
      <c r="F425" s="36" t="s">
        <v>366</v>
      </c>
      <c r="G425" s="30"/>
      <c r="H425" s="31"/>
      <c r="I425" s="31"/>
      <c r="J425" s="58">
        <v>16</v>
      </c>
      <c r="K425" s="59">
        <f t="shared" ref="K425:Q425" si="153">SUM(K427:K437)</f>
        <v>13</v>
      </c>
      <c r="L425" s="59">
        <f t="shared" si="153"/>
        <v>0</v>
      </c>
      <c r="M425" s="59">
        <f t="shared" si="153"/>
        <v>0</v>
      </c>
      <c r="N425" s="59">
        <f t="shared" si="153"/>
        <v>0</v>
      </c>
      <c r="O425" s="59">
        <f t="shared" si="153"/>
        <v>13</v>
      </c>
      <c r="P425" s="59">
        <f t="shared" si="153"/>
        <v>6</v>
      </c>
      <c r="Q425" s="59">
        <f t="shared" si="153"/>
        <v>20</v>
      </c>
      <c r="R425" s="59">
        <f>J425-K425</f>
        <v>3</v>
      </c>
      <c r="S425" s="59">
        <f>S426/28</f>
        <v>3</v>
      </c>
      <c r="T425" s="59"/>
      <c r="U425" s="82"/>
      <c r="V425" s="80"/>
      <c r="X425" s="76"/>
    </row>
    <row r="426" ht="24" customHeight="1" spans="1:24">
      <c r="A426" s="28"/>
      <c r="B426" s="29"/>
      <c r="C426" s="29"/>
      <c r="D426" s="29"/>
      <c r="E426" s="29"/>
      <c r="F426" s="29"/>
      <c r="G426" s="30"/>
      <c r="H426" s="31"/>
      <c r="I426" s="31"/>
      <c r="J426" s="58">
        <v>448</v>
      </c>
      <c r="K426" s="59">
        <f>K425*28</f>
        <v>364</v>
      </c>
      <c r="L426" s="59"/>
      <c r="M426" s="59"/>
      <c r="N426" s="59"/>
      <c r="O426" s="59"/>
      <c r="P426" s="59"/>
      <c r="Q426" s="59"/>
      <c r="R426" s="59">
        <f>J426-K426</f>
        <v>84</v>
      </c>
      <c r="S426" s="59">
        <f>SUM(S427:S436)</f>
        <v>84</v>
      </c>
      <c r="T426" s="31"/>
      <c r="U426" s="82"/>
      <c r="V426" s="80"/>
      <c r="X426" s="76"/>
    </row>
    <row r="427" ht="24" customHeight="1" spans="1:24">
      <c r="A427" s="28"/>
      <c r="B427" s="29"/>
      <c r="C427" s="29"/>
      <c r="D427" s="29"/>
      <c r="E427" s="29"/>
      <c r="F427" s="29"/>
      <c r="G427" s="32" t="s">
        <v>312</v>
      </c>
      <c r="H427" s="33" t="s">
        <v>114</v>
      </c>
      <c r="I427" s="33" t="s">
        <v>36</v>
      </c>
      <c r="J427" s="33" t="s">
        <v>112</v>
      </c>
      <c r="K427" s="60">
        <f t="shared" ref="K427:K437" si="154">L427+O427</f>
        <v>1</v>
      </c>
      <c r="L427" s="60">
        <f t="shared" ref="L427:L437" si="155">IF(I427="m",(M427+N427)*2.5*V427/28,(M427+N427)*2*V427/28)</f>
        <v>0</v>
      </c>
      <c r="M427" s="33"/>
      <c r="N427" s="33"/>
      <c r="O427" s="60">
        <f t="shared" ref="O427:O437" si="156">IF(I427="m",(P427+Q427)*1.5*V427/28,(P427+Q427)*1*V427/28)</f>
        <v>1</v>
      </c>
      <c r="P427" s="33">
        <v>2</v>
      </c>
      <c r="Q427" s="33"/>
      <c r="R427" s="33" t="s">
        <v>41</v>
      </c>
      <c r="S427" s="33">
        <v>62</v>
      </c>
      <c r="T427" s="81"/>
      <c r="U427" s="82"/>
      <c r="V427" s="80">
        <v>14</v>
      </c>
      <c r="X427" s="1" t="s">
        <v>365</v>
      </c>
    </row>
    <row r="428" ht="24" customHeight="1" spans="1:24">
      <c r="A428" s="28"/>
      <c r="B428" s="29"/>
      <c r="C428" s="29"/>
      <c r="D428" s="29"/>
      <c r="E428" s="29"/>
      <c r="F428" s="29"/>
      <c r="G428" s="32" t="s">
        <v>113</v>
      </c>
      <c r="H428" s="33" t="s">
        <v>114</v>
      </c>
      <c r="I428" s="33" t="s">
        <v>36</v>
      </c>
      <c r="J428" s="33" t="s">
        <v>112</v>
      </c>
      <c r="K428" s="60">
        <f t="shared" si="154"/>
        <v>1</v>
      </c>
      <c r="L428" s="60">
        <f t="shared" si="155"/>
        <v>0</v>
      </c>
      <c r="M428" s="33"/>
      <c r="N428" s="33"/>
      <c r="O428" s="60">
        <f t="shared" si="156"/>
        <v>1</v>
      </c>
      <c r="P428" s="33"/>
      <c r="Q428" s="33">
        <v>2</v>
      </c>
      <c r="R428" s="33" t="s">
        <v>44</v>
      </c>
      <c r="S428" s="33">
        <v>22</v>
      </c>
      <c r="T428" s="81"/>
      <c r="U428" s="131"/>
      <c r="V428" s="80">
        <v>14</v>
      </c>
      <c r="X428" s="1" t="s">
        <v>365</v>
      </c>
    </row>
    <row r="429" ht="24" customHeight="1" spans="1:24">
      <c r="A429" s="28"/>
      <c r="B429" s="29"/>
      <c r="C429" s="29"/>
      <c r="D429" s="29"/>
      <c r="E429" s="29"/>
      <c r="F429" s="29"/>
      <c r="G429" s="32" t="s">
        <v>115</v>
      </c>
      <c r="H429" s="33" t="s">
        <v>114</v>
      </c>
      <c r="I429" s="33" t="s">
        <v>36</v>
      </c>
      <c r="J429" s="33" t="s">
        <v>63</v>
      </c>
      <c r="K429" s="60">
        <f t="shared" si="154"/>
        <v>1</v>
      </c>
      <c r="L429" s="60">
        <f t="shared" si="155"/>
        <v>0</v>
      </c>
      <c r="M429" s="33"/>
      <c r="N429" s="33"/>
      <c r="O429" s="60">
        <f t="shared" si="156"/>
        <v>1</v>
      </c>
      <c r="P429" s="33">
        <v>2</v>
      </c>
      <c r="Q429" s="33"/>
      <c r="R429" s="33"/>
      <c r="S429" s="33"/>
      <c r="T429" s="81"/>
      <c r="U429" s="79"/>
      <c r="V429" s="80">
        <v>14</v>
      </c>
      <c r="X429" s="1" t="s">
        <v>365</v>
      </c>
    </row>
    <row r="430" ht="24" customHeight="1" spans="1:24">
      <c r="A430" s="28"/>
      <c r="B430" s="29"/>
      <c r="C430" s="29"/>
      <c r="D430" s="29"/>
      <c r="E430" s="29"/>
      <c r="F430" s="29"/>
      <c r="G430" s="32" t="s">
        <v>333</v>
      </c>
      <c r="H430" s="33" t="s">
        <v>114</v>
      </c>
      <c r="I430" s="33" t="s">
        <v>36</v>
      </c>
      <c r="J430" s="33" t="s">
        <v>63</v>
      </c>
      <c r="K430" s="60">
        <f t="shared" si="154"/>
        <v>1</v>
      </c>
      <c r="L430" s="60">
        <f t="shared" si="155"/>
        <v>0</v>
      </c>
      <c r="M430" s="33"/>
      <c r="N430" s="33"/>
      <c r="O430" s="60">
        <f t="shared" si="156"/>
        <v>1</v>
      </c>
      <c r="P430" s="33"/>
      <c r="Q430" s="33">
        <v>2</v>
      </c>
      <c r="R430" s="33"/>
      <c r="S430" s="33"/>
      <c r="T430" s="81"/>
      <c r="U430" s="79"/>
      <c r="V430" s="80">
        <v>14</v>
      </c>
      <c r="X430" s="1" t="s">
        <v>365</v>
      </c>
    </row>
    <row r="431" ht="24" customHeight="1" spans="1:24">
      <c r="A431" s="28"/>
      <c r="B431" s="29"/>
      <c r="C431" s="29"/>
      <c r="D431" s="29"/>
      <c r="E431" s="29"/>
      <c r="F431" s="29"/>
      <c r="G431" s="32" t="s">
        <v>310</v>
      </c>
      <c r="H431" s="33" t="s">
        <v>114</v>
      </c>
      <c r="I431" s="33" t="s">
        <v>36</v>
      </c>
      <c r="J431" s="33" t="s">
        <v>176</v>
      </c>
      <c r="K431" s="60">
        <f t="shared" si="154"/>
        <v>1</v>
      </c>
      <c r="L431" s="60">
        <f t="shared" si="155"/>
        <v>0</v>
      </c>
      <c r="M431" s="33"/>
      <c r="N431" s="33"/>
      <c r="O431" s="60">
        <f t="shared" si="156"/>
        <v>1</v>
      </c>
      <c r="P431" s="33"/>
      <c r="Q431" s="33">
        <v>2</v>
      </c>
      <c r="R431" s="33"/>
      <c r="S431" s="33"/>
      <c r="T431" s="81"/>
      <c r="U431" s="79"/>
      <c r="V431" s="80">
        <v>14</v>
      </c>
      <c r="X431" s="1" t="s">
        <v>365</v>
      </c>
    </row>
    <row r="432" ht="24" customHeight="1" spans="1:24">
      <c r="A432" s="28"/>
      <c r="B432" s="29"/>
      <c r="C432" s="29"/>
      <c r="D432" s="29"/>
      <c r="E432" s="29"/>
      <c r="F432" s="29"/>
      <c r="G432" s="32" t="s">
        <v>367</v>
      </c>
      <c r="H432" s="33" t="s">
        <v>114</v>
      </c>
      <c r="I432" s="33" t="s">
        <v>36</v>
      </c>
      <c r="J432" s="33" t="s">
        <v>176</v>
      </c>
      <c r="K432" s="60">
        <f t="shared" si="154"/>
        <v>1</v>
      </c>
      <c r="L432" s="60">
        <f t="shared" si="155"/>
        <v>0</v>
      </c>
      <c r="M432" s="33"/>
      <c r="N432" s="33"/>
      <c r="O432" s="60">
        <f t="shared" si="156"/>
        <v>1</v>
      </c>
      <c r="P432" s="33">
        <v>2</v>
      </c>
      <c r="Q432" s="33"/>
      <c r="R432" s="33"/>
      <c r="S432" s="33"/>
      <c r="T432" s="81"/>
      <c r="U432" s="79"/>
      <c r="V432" s="80">
        <v>14</v>
      </c>
      <c r="X432" s="1" t="s">
        <v>365</v>
      </c>
    </row>
    <row r="433" ht="24" customHeight="1" spans="1:24">
      <c r="A433" s="28"/>
      <c r="B433" s="29"/>
      <c r="C433" s="29"/>
      <c r="D433" s="29"/>
      <c r="E433" s="29"/>
      <c r="F433" s="29"/>
      <c r="G433" s="32" t="s">
        <v>160</v>
      </c>
      <c r="H433" s="33" t="s">
        <v>35</v>
      </c>
      <c r="I433" s="33" t="s">
        <v>36</v>
      </c>
      <c r="J433" s="33" t="s">
        <v>63</v>
      </c>
      <c r="K433" s="61">
        <f t="shared" si="154"/>
        <v>0.5</v>
      </c>
      <c r="L433" s="60">
        <f t="shared" si="155"/>
        <v>0</v>
      </c>
      <c r="M433" s="33"/>
      <c r="N433" s="33"/>
      <c r="O433" s="60">
        <f t="shared" si="156"/>
        <v>0.5</v>
      </c>
      <c r="P433" s="33"/>
      <c r="Q433" s="33">
        <v>1</v>
      </c>
      <c r="R433" s="33"/>
      <c r="S433" s="33"/>
      <c r="T433" s="81"/>
      <c r="U433" s="250"/>
      <c r="V433" s="80">
        <v>14</v>
      </c>
      <c r="X433" s="1" t="s">
        <v>365</v>
      </c>
    </row>
    <row r="434" ht="24" customHeight="1" spans="1:24">
      <c r="A434" s="28"/>
      <c r="B434" s="29"/>
      <c r="C434" s="29"/>
      <c r="D434" s="29"/>
      <c r="E434" s="29"/>
      <c r="F434" s="29"/>
      <c r="G434" s="32" t="s">
        <v>307</v>
      </c>
      <c r="H434" s="33" t="s">
        <v>114</v>
      </c>
      <c r="I434" s="33" t="s">
        <v>36</v>
      </c>
      <c r="J434" s="33" t="s">
        <v>176</v>
      </c>
      <c r="K434" s="60">
        <f t="shared" si="154"/>
        <v>1</v>
      </c>
      <c r="L434" s="60">
        <f t="shared" si="155"/>
        <v>0</v>
      </c>
      <c r="M434" s="33"/>
      <c r="N434" s="33"/>
      <c r="O434" s="60">
        <f t="shared" si="156"/>
        <v>1</v>
      </c>
      <c r="P434" s="33"/>
      <c r="Q434" s="33">
        <v>2</v>
      </c>
      <c r="R434" s="33"/>
      <c r="S434" s="33"/>
      <c r="T434" s="81"/>
      <c r="U434" s="82"/>
      <c r="V434" s="80">
        <v>14</v>
      </c>
      <c r="X434" s="1" t="s">
        <v>365</v>
      </c>
    </row>
    <row r="435" ht="24" customHeight="1" spans="1:24">
      <c r="A435" s="28"/>
      <c r="B435" s="29"/>
      <c r="C435" s="29"/>
      <c r="D435" s="29"/>
      <c r="E435" s="29"/>
      <c r="F435" s="29"/>
      <c r="G435" s="32" t="s">
        <v>363</v>
      </c>
      <c r="H435" s="33" t="s">
        <v>114</v>
      </c>
      <c r="I435" s="33" t="s">
        <v>36</v>
      </c>
      <c r="J435" s="33" t="s">
        <v>97</v>
      </c>
      <c r="K435" s="60">
        <f t="shared" si="154"/>
        <v>3</v>
      </c>
      <c r="L435" s="60">
        <f t="shared" si="155"/>
        <v>0</v>
      </c>
      <c r="M435" s="33"/>
      <c r="N435" s="33"/>
      <c r="O435" s="60">
        <f t="shared" si="156"/>
        <v>3</v>
      </c>
      <c r="P435" s="33"/>
      <c r="Q435" s="33">
        <v>6</v>
      </c>
      <c r="R435" s="33"/>
      <c r="S435" s="33"/>
      <c r="T435" s="81"/>
      <c r="U435" s="82"/>
      <c r="V435" s="80">
        <v>14</v>
      </c>
      <c r="X435" s="1" t="s">
        <v>365</v>
      </c>
    </row>
    <row r="436" ht="24" customHeight="1" spans="1:24">
      <c r="A436" s="28"/>
      <c r="B436" s="29"/>
      <c r="C436" s="29"/>
      <c r="D436" s="29"/>
      <c r="E436" s="29"/>
      <c r="F436" s="29"/>
      <c r="G436" s="32" t="s">
        <v>368</v>
      </c>
      <c r="H436" s="33" t="s">
        <v>114</v>
      </c>
      <c r="I436" s="33" t="s">
        <v>36</v>
      </c>
      <c r="J436" s="33" t="s">
        <v>291</v>
      </c>
      <c r="K436" s="60">
        <f t="shared" si="154"/>
        <v>1.5</v>
      </c>
      <c r="L436" s="60">
        <f t="shared" si="155"/>
        <v>0</v>
      </c>
      <c r="M436" s="33"/>
      <c r="N436" s="33"/>
      <c r="O436" s="60">
        <f t="shared" si="156"/>
        <v>1.5</v>
      </c>
      <c r="P436" s="33"/>
      <c r="Q436" s="33">
        <v>3</v>
      </c>
      <c r="R436" s="33"/>
      <c r="S436" s="33"/>
      <c r="T436" s="81"/>
      <c r="U436" s="82"/>
      <c r="V436" s="80">
        <v>14</v>
      </c>
      <c r="X436" s="1" t="s">
        <v>365</v>
      </c>
    </row>
    <row r="437" ht="24" customHeight="1" spans="1:24">
      <c r="A437" s="39"/>
      <c r="B437" s="40"/>
      <c r="C437" s="40"/>
      <c r="D437" s="40"/>
      <c r="E437" s="40"/>
      <c r="F437" s="40"/>
      <c r="G437" s="32" t="s">
        <v>369</v>
      </c>
      <c r="H437" s="33" t="s">
        <v>114</v>
      </c>
      <c r="I437" s="33" t="s">
        <v>36</v>
      </c>
      <c r="J437" s="33" t="s">
        <v>210</v>
      </c>
      <c r="K437" s="60">
        <f t="shared" si="154"/>
        <v>1</v>
      </c>
      <c r="L437" s="60">
        <f t="shared" si="155"/>
        <v>0</v>
      </c>
      <c r="M437" s="33"/>
      <c r="N437" s="33"/>
      <c r="O437" s="60">
        <f t="shared" si="156"/>
        <v>1</v>
      </c>
      <c r="P437" s="33"/>
      <c r="Q437" s="33">
        <v>2</v>
      </c>
      <c r="R437" s="33"/>
      <c r="S437" s="33"/>
      <c r="T437" s="81"/>
      <c r="U437" s="82"/>
      <c r="V437" s="80">
        <v>14</v>
      </c>
      <c r="X437" s="1" t="s">
        <v>365</v>
      </c>
    </row>
    <row r="438" ht="24" customHeight="1" spans="1:24">
      <c r="A438" s="37">
        <v>50</v>
      </c>
      <c r="B438" s="36" t="s">
        <v>364</v>
      </c>
      <c r="C438" s="36" t="s">
        <v>370</v>
      </c>
      <c r="D438" s="36" t="s">
        <v>364</v>
      </c>
      <c r="E438" s="36"/>
      <c r="F438" s="36" t="s">
        <v>366</v>
      </c>
      <c r="G438" s="30"/>
      <c r="H438" s="31"/>
      <c r="I438" s="31"/>
      <c r="J438" s="58">
        <v>16</v>
      </c>
      <c r="K438" s="59">
        <f t="shared" ref="K438:Q438" si="157">SUM(K440:K449)</f>
        <v>13</v>
      </c>
      <c r="L438" s="59">
        <f t="shared" si="157"/>
        <v>0</v>
      </c>
      <c r="M438" s="59">
        <f t="shared" si="157"/>
        <v>0</v>
      </c>
      <c r="N438" s="59">
        <f t="shared" si="157"/>
        <v>0</v>
      </c>
      <c r="O438" s="59">
        <f t="shared" si="157"/>
        <v>13</v>
      </c>
      <c r="P438" s="59">
        <f t="shared" si="157"/>
        <v>16</v>
      </c>
      <c r="Q438" s="59">
        <f t="shared" si="157"/>
        <v>10</v>
      </c>
      <c r="R438" s="59">
        <f>J438-K438</f>
        <v>3</v>
      </c>
      <c r="S438" s="59">
        <f>S439/28</f>
        <v>3</v>
      </c>
      <c r="T438" s="59"/>
      <c r="U438" s="82"/>
      <c r="V438" s="80"/>
      <c r="X438" s="76"/>
    </row>
    <row r="439" ht="24" customHeight="1" spans="1:24">
      <c r="A439" s="28"/>
      <c r="B439" s="29"/>
      <c r="C439" s="29"/>
      <c r="D439" s="29"/>
      <c r="E439" s="29"/>
      <c r="F439" s="29"/>
      <c r="G439" s="30"/>
      <c r="H439" s="31"/>
      <c r="I439" s="31"/>
      <c r="J439" s="58">
        <v>448</v>
      </c>
      <c r="K439" s="59">
        <f>K438*28</f>
        <v>364</v>
      </c>
      <c r="L439" s="59"/>
      <c r="M439" s="59"/>
      <c r="N439" s="59"/>
      <c r="O439" s="59"/>
      <c r="P439" s="59"/>
      <c r="Q439" s="59"/>
      <c r="R439" s="59">
        <f>J439-K439</f>
        <v>84</v>
      </c>
      <c r="S439" s="59">
        <f>SUM(S440:S449)</f>
        <v>84</v>
      </c>
      <c r="T439" s="31"/>
      <c r="U439" s="82"/>
      <c r="V439" s="80"/>
      <c r="X439" s="76"/>
    </row>
    <row r="440" ht="24" customHeight="1" spans="1:24">
      <c r="A440" s="28"/>
      <c r="B440" s="29"/>
      <c r="C440" s="29"/>
      <c r="D440" s="29"/>
      <c r="E440" s="29"/>
      <c r="F440" s="29"/>
      <c r="G440" s="32" t="s">
        <v>371</v>
      </c>
      <c r="H440" s="33" t="s">
        <v>35</v>
      </c>
      <c r="I440" s="33" t="s">
        <v>36</v>
      </c>
      <c r="J440" s="33" t="s">
        <v>99</v>
      </c>
      <c r="K440" s="60">
        <f t="shared" ref="K440:K449" si="158">L440+O440</f>
        <v>2</v>
      </c>
      <c r="L440" s="60">
        <f t="shared" ref="L440:L449" si="159">IF(I440="m",(M440+N440)*2.5*V440/28,(M440+N440)*2*V440/28)</f>
        <v>0</v>
      </c>
      <c r="M440" s="33"/>
      <c r="N440" s="33"/>
      <c r="O440" s="60">
        <f>IF(I440="m",(P440+Q440)*1.5*V440/28,(P440+Q440)*1*V440/28)</f>
        <v>2</v>
      </c>
      <c r="P440" s="33">
        <v>4</v>
      </c>
      <c r="Q440" s="33"/>
      <c r="R440" s="33" t="s">
        <v>41</v>
      </c>
      <c r="S440" s="33">
        <v>62</v>
      </c>
      <c r="T440" s="81"/>
      <c r="U440" s="82"/>
      <c r="V440" s="80">
        <v>14</v>
      </c>
      <c r="X440" s="76"/>
    </row>
    <row r="441" ht="24" customHeight="1" spans="1:24">
      <c r="A441" s="28"/>
      <c r="B441" s="29"/>
      <c r="C441" s="29"/>
      <c r="D441" s="29"/>
      <c r="E441" s="29"/>
      <c r="F441" s="29"/>
      <c r="G441" s="32" t="s">
        <v>372</v>
      </c>
      <c r="H441" s="33" t="s">
        <v>35</v>
      </c>
      <c r="I441" s="33" t="s">
        <v>36</v>
      </c>
      <c r="J441" s="33" t="s">
        <v>99</v>
      </c>
      <c r="K441" s="60">
        <f t="shared" si="158"/>
        <v>2</v>
      </c>
      <c r="L441" s="60">
        <f t="shared" si="159"/>
        <v>0</v>
      </c>
      <c r="M441" s="33"/>
      <c r="N441" s="33"/>
      <c r="O441" s="60">
        <f>IF(I441="m",(P441+Q441)*1.5*V441/28,(P441+Q441)*1*V441/28)</f>
        <v>2</v>
      </c>
      <c r="P441" s="33"/>
      <c r="Q441" s="33">
        <v>4</v>
      </c>
      <c r="R441" s="33" t="s">
        <v>44</v>
      </c>
      <c r="S441" s="33">
        <v>22</v>
      </c>
      <c r="T441" s="81"/>
      <c r="U441" s="82"/>
      <c r="V441" s="80">
        <v>14</v>
      </c>
      <c r="X441" s="76"/>
    </row>
    <row r="442" ht="24" customHeight="1" spans="1:24">
      <c r="A442" s="28"/>
      <c r="B442" s="29"/>
      <c r="C442" s="29"/>
      <c r="D442" s="29"/>
      <c r="E442" s="29"/>
      <c r="F442" s="29"/>
      <c r="G442" s="32" t="s">
        <v>55</v>
      </c>
      <c r="H442" s="33" t="s">
        <v>48</v>
      </c>
      <c r="I442" s="33" t="s">
        <v>36</v>
      </c>
      <c r="J442" s="33" t="s">
        <v>100</v>
      </c>
      <c r="K442" s="60">
        <f t="shared" si="158"/>
        <v>2</v>
      </c>
      <c r="L442" s="60">
        <f t="shared" si="159"/>
        <v>0</v>
      </c>
      <c r="M442" s="33"/>
      <c r="N442" s="33"/>
      <c r="O442" s="60">
        <f>IF(I442="m",(P442+Q442)*1.5*V442/28,(P442+Q442)*1*V442/28)</f>
        <v>2</v>
      </c>
      <c r="P442" s="33">
        <v>4</v>
      </c>
      <c r="Q442" s="33"/>
      <c r="R442" s="33"/>
      <c r="S442" s="33"/>
      <c r="T442" s="81"/>
      <c r="U442" s="82"/>
      <c r="V442" s="80">
        <v>14</v>
      </c>
      <c r="X442" s="76"/>
    </row>
    <row r="443" ht="24" customHeight="1" spans="1:24">
      <c r="A443" s="28"/>
      <c r="B443" s="29"/>
      <c r="C443" s="29"/>
      <c r="D443" s="29"/>
      <c r="E443" s="29"/>
      <c r="F443" s="29"/>
      <c r="G443" s="38" t="s">
        <v>371</v>
      </c>
      <c r="H443" s="33" t="s">
        <v>75</v>
      </c>
      <c r="I443" s="33" t="s">
        <v>36</v>
      </c>
      <c r="J443" s="33" t="s">
        <v>210</v>
      </c>
      <c r="K443" s="60">
        <f t="shared" si="158"/>
        <v>1</v>
      </c>
      <c r="L443" s="60">
        <f t="shared" si="159"/>
        <v>0</v>
      </c>
      <c r="M443" s="33"/>
      <c r="N443" s="33"/>
      <c r="O443" s="60">
        <v>1</v>
      </c>
      <c r="P443" s="33">
        <v>2</v>
      </c>
      <c r="Q443" s="33"/>
      <c r="R443" s="33"/>
      <c r="S443" s="33"/>
      <c r="T443" s="81"/>
      <c r="U443" s="82"/>
      <c r="V443" s="80">
        <v>14</v>
      </c>
      <c r="X443" s="76"/>
    </row>
    <row r="444" ht="24" customHeight="1" spans="1:24">
      <c r="A444" s="28"/>
      <c r="B444" s="29"/>
      <c r="C444" s="29"/>
      <c r="D444" s="29"/>
      <c r="E444" s="29"/>
      <c r="F444" s="29"/>
      <c r="G444" s="38" t="s">
        <v>372</v>
      </c>
      <c r="H444" s="33" t="s">
        <v>75</v>
      </c>
      <c r="I444" s="33" t="s">
        <v>36</v>
      </c>
      <c r="J444" s="33" t="s">
        <v>210</v>
      </c>
      <c r="K444" s="60">
        <f t="shared" si="158"/>
        <v>1</v>
      </c>
      <c r="L444" s="60">
        <f t="shared" si="159"/>
        <v>0</v>
      </c>
      <c r="M444" s="33"/>
      <c r="N444" s="33"/>
      <c r="O444" s="60">
        <v>1</v>
      </c>
      <c r="P444" s="33">
        <v>2</v>
      </c>
      <c r="Q444" s="33"/>
      <c r="R444" s="33"/>
      <c r="S444" s="33"/>
      <c r="T444" s="81"/>
      <c r="U444" s="82"/>
      <c r="V444" s="80">
        <v>14</v>
      </c>
      <c r="X444" s="76"/>
    </row>
    <row r="445" ht="24" customHeight="1" spans="1:24">
      <c r="A445" s="44"/>
      <c r="B445" s="45"/>
      <c r="C445" s="45"/>
      <c r="D445" s="45"/>
      <c r="E445" s="45"/>
      <c r="F445" s="45"/>
      <c r="G445" s="89" t="s">
        <v>373</v>
      </c>
      <c r="H445" s="64" t="s">
        <v>114</v>
      </c>
      <c r="I445" s="64" t="s">
        <v>36</v>
      </c>
      <c r="J445" s="64" t="s">
        <v>112</v>
      </c>
      <c r="K445" s="104">
        <f t="shared" si="158"/>
        <v>1</v>
      </c>
      <c r="L445" s="104">
        <f t="shared" si="159"/>
        <v>0</v>
      </c>
      <c r="M445" s="64"/>
      <c r="N445" s="64"/>
      <c r="O445" s="104">
        <f>IF(I445="m",(P445+Q445)*1.5*V445/28,(P445+Q445)*1*V445/28)</f>
        <v>1</v>
      </c>
      <c r="P445" s="64">
        <v>2</v>
      </c>
      <c r="Q445" s="64"/>
      <c r="R445" s="64"/>
      <c r="S445" s="64"/>
      <c r="T445" s="83"/>
      <c r="U445" s="84"/>
      <c r="V445" s="85">
        <v>14</v>
      </c>
      <c r="X445" s="76" t="s">
        <v>245</v>
      </c>
    </row>
    <row r="446" ht="24" customHeight="1" spans="1:24">
      <c r="A446" s="48"/>
      <c r="B446" s="25"/>
      <c r="C446" s="25"/>
      <c r="D446" s="25"/>
      <c r="E446" s="25"/>
      <c r="F446" s="25"/>
      <c r="G446" s="243" t="s">
        <v>246</v>
      </c>
      <c r="H446" s="188" t="s">
        <v>114</v>
      </c>
      <c r="I446" s="188" t="s">
        <v>36</v>
      </c>
      <c r="J446" s="188" t="s">
        <v>112</v>
      </c>
      <c r="K446" s="189">
        <f t="shared" si="158"/>
        <v>1</v>
      </c>
      <c r="L446" s="189">
        <f t="shared" si="159"/>
        <v>0</v>
      </c>
      <c r="M446" s="188"/>
      <c r="N446" s="188"/>
      <c r="O446" s="189">
        <f>IF(I446="m",(P446+Q446)*1.5*V446/28,(P446+Q446)*1*V446/28)</f>
        <v>1</v>
      </c>
      <c r="P446" s="188"/>
      <c r="Q446" s="188">
        <v>2</v>
      </c>
      <c r="R446" s="188"/>
      <c r="S446" s="188"/>
      <c r="T446" s="251"/>
      <c r="U446" s="86"/>
      <c r="V446" s="78">
        <v>14</v>
      </c>
      <c r="X446" s="76" t="s">
        <v>245</v>
      </c>
    </row>
    <row r="447" ht="24" customHeight="1" spans="1:24">
      <c r="A447" s="28"/>
      <c r="B447" s="29"/>
      <c r="C447" s="29"/>
      <c r="D447" s="29"/>
      <c r="E447" s="29"/>
      <c r="F447" s="29"/>
      <c r="G447" s="32" t="s">
        <v>374</v>
      </c>
      <c r="H447" s="33" t="s">
        <v>114</v>
      </c>
      <c r="I447" s="33" t="s">
        <v>36</v>
      </c>
      <c r="J447" s="33" t="s">
        <v>112</v>
      </c>
      <c r="K447" s="60">
        <f t="shared" si="158"/>
        <v>1</v>
      </c>
      <c r="L447" s="60">
        <f t="shared" si="159"/>
        <v>0</v>
      </c>
      <c r="M447" s="33"/>
      <c r="N447" s="33"/>
      <c r="O447" s="60">
        <f>IF(I447="m",(P447+Q447)*1.5*V447/28,(P447+Q447)*1*V447/28)</f>
        <v>1</v>
      </c>
      <c r="P447" s="33">
        <v>2</v>
      </c>
      <c r="Q447" s="33"/>
      <c r="R447" s="33"/>
      <c r="S447" s="33"/>
      <c r="T447" s="81"/>
      <c r="U447" s="82"/>
      <c r="V447" s="80">
        <v>14</v>
      </c>
      <c r="X447" s="76" t="s">
        <v>245</v>
      </c>
    </row>
    <row r="448" ht="24" customHeight="1" spans="1:24">
      <c r="A448" s="28"/>
      <c r="B448" s="29"/>
      <c r="C448" s="29"/>
      <c r="D448" s="29"/>
      <c r="E448" s="29"/>
      <c r="F448" s="29"/>
      <c r="G448" s="32" t="s">
        <v>248</v>
      </c>
      <c r="H448" s="33" t="s">
        <v>114</v>
      </c>
      <c r="I448" s="33" t="s">
        <v>36</v>
      </c>
      <c r="J448" s="33" t="s">
        <v>112</v>
      </c>
      <c r="K448" s="60">
        <f t="shared" si="158"/>
        <v>1</v>
      </c>
      <c r="L448" s="60">
        <f t="shared" si="159"/>
        <v>0</v>
      </c>
      <c r="M448" s="33"/>
      <c r="N448" s="33"/>
      <c r="O448" s="60">
        <f>IF(I448="m",(P448+Q448)*1.5*V448/28,(P448+Q448)*1*V448/28)</f>
        <v>1</v>
      </c>
      <c r="P448" s="33"/>
      <c r="Q448" s="33">
        <v>2</v>
      </c>
      <c r="R448" s="33"/>
      <c r="S448" s="33"/>
      <c r="T448" s="81"/>
      <c r="U448" s="82"/>
      <c r="V448" s="80">
        <v>14</v>
      </c>
      <c r="X448" s="76" t="s">
        <v>245</v>
      </c>
    </row>
    <row r="449" ht="24" customHeight="1" spans="1:24">
      <c r="A449" s="39"/>
      <c r="B449" s="40"/>
      <c r="C449" s="40"/>
      <c r="D449" s="40"/>
      <c r="E449" s="40"/>
      <c r="F449" s="40"/>
      <c r="G449" s="38" t="s">
        <v>235</v>
      </c>
      <c r="H449" s="33" t="s">
        <v>35</v>
      </c>
      <c r="I449" s="33" t="s">
        <v>36</v>
      </c>
      <c r="J449" s="33" t="s">
        <v>97</v>
      </c>
      <c r="K449" s="60">
        <f t="shared" si="158"/>
        <v>1</v>
      </c>
      <c r="L449" s="60">
        <f t="shared" si="159"/>
        <v>0</v>
      </c>
      <c r="M449" s="33"/>
      <c r="N449" s="33"/>
      <c r="O449" s="61">
        <f>IF(I449="m",(P449+Q449)*1.5*V449/28,(P449+Q449)*1*V449/28)</f>
        <v>1</v>
      </c>
      <c r="P449" s="33"/>
      <c r="Q449" s="33">
        <v>2</v>
      </c>
      <c r="R449" s="33"/>
      <c r="S449" s="33"/>
      <c r="T449" s="81"/>
      <c r="U449" s="82"/>
      <c r="V449" s="80">
        <v>14</v>
      </c>
      <c r="X449" s="76"/>
    </row>
    <row r="450" ht="24" customHeight="1" spans="1:24">
      <c r="A450" s="93">
        <v>51</v>
      </c>
      <c r="B450" s="94" t="s">
        <v>364</v>
      </c>
      <c r="C450" s="94" t="s">
        <v>375</v>
      </c>
      <c r="D450" s="94" t="s">
        <v>364</v>
      </c>
      <c r="E450" s="94"/>
      <c r="F450" s="94" t="s">
        <v>366</v>
      </c>
      <c r="G450" s="30"/>
      <c r="H450" s="31"/>
      <c r="I450" s="31"/>
      <c r="J450" s="58">
        <v>16</v>
      </c>
      <c r="K450" s="59">
        <f t="shared" ref="K450:Q450" si="160">SUM(K452:K464)</f>
        <v>13</v>
      </c>
      <c r="L450" s="59">
        <f t="shared" si="160"/>
        <v>0</v>
      </c>
      <c r="M450" s="59">
        <f t="shared" si="160"/>
        <v>0</v>
      </c>
      <c r="N450" s="59">
        <f t="shared" si="160"/>
        <v>0</v>
      </c>
      <c r="O450" s="59">
        <f t="shared" si="160"/>
        <v>13</v>
      </c>
      <c r="P450" s="59">
        <f t="shared" si="160"/>
        <v>11</v>
      </c>
      <c r="Q450" s="59">
        <f t="shared" si="160"/>
        <v>15</v>
      </c>
      <c r="R450" s="59">
        <f>J450-K450</f>
        <v>3</v>
      </c>
      <c r="S450" s="59">
        <f>SUM(S452:S464)</f>
        <v>84</v>
      </c>
      <c r="T450" s="59"/>
      <c r="U450" s="82"/>
      <c r="V450" s="80"/>
      <c r="X450" s="76"/>
    </row>
    <row r="451" ht="24" customHeight="1" spans="1:24">
      <c r="A451" s="93"/>
      <c r="B451" s="94"/>
      <c r="C451" s="94"/>
      <c r="D451" s="94"/>
      <c r="E451" s="94"/>
      <c r="F451" s="94"/>
      <c r="G451" s="30"/>
      <c r="H451" s="31"/>
      <c r="I451" s="31"/>
      <c r="J451" s="58">
        <v>448</v>
      </c>
      <c r="K451" s="59">
        <f>K450*28</f>
        <v>364</v>
      </c>
      <c r="L451" s="59"/>
      <c r="M451" s="59"/>
      <c r="N451" s="59"/>
      <c r="O451" s="59"/>
      <c r="P451" s="59"/>
      <c r="Q451" s="59"/>
      <c r="R451" s="59">
        <f>J451-K451</f>
        <v>84</v>
      </c>
      <c r="S451" s="59">
        <f>SUM(S452:S464)</f>
        <v>84</v>
      </c>
      <c r="T451" s="31"/>
      <c r="U451" s="82"/>
      <c r="V451" s="80"/>
      <c r="X451" s="76"/>
    </row>
    <row r="452" s="9" customFormat="1" ht="25.95" customHeight="1" spans="1:24">
      <c r="A452" s="93"/>
      <c r="B452" s="94"/>
      <c r="C452" s="94"/>
      <c r="D452" s="94"/>
      <c r="E452" s="94"/>
      <c r="F452" s="94"/>
      <c r="G452" s="38" t="s">
        <v>70</v>
      </c>
      <c r="H452" s="33" t="s">
        <v>35</v>
      </c>
      <c r="I452" s="33" t="s">
        <v>36</v>
      </c>
      <c r="J452" s="33" t="s">
        <v>99</v>
      </c>
      <c r="K452" s="60">
        <f t="shared" ref="K452:K457" si="161">L452+O452</f>
        <v>1</v>
      </c>
      <c r="L452" s="60">
        <f t="shared" ref="L452:L462" si="162">IF(I452="m",(M452+N452)*2.5*V452/28,(M452+N452)*2*V452/28)</f>
        <v>0</v>
      </c>
      <c r="M452" s="33"/>
      <c r="N452" s="33"/>
      <c r="O452" s="60">
        <f t="shared" ref="O452:O457" si="163">IF(I452="m",(P452+Q452)*1.5*V452/28,(P452+Q452)*1*V452/28)</f>
        <v>1</v>
      </c>
      <c r="P452" s="33"/>
      <c r="Q452" s="33">
        <v>2</v>
      </c>
      <c r="R452" s="33" t="s">
        <v>41</v>
      </c>
      <c r="S452" s="33">
        <v>62</v>
      </c>
      <c r="T452" s="138"/>
      <c r="U452" s="82"/>
      <c r="V452" s="80">
        <v>14</v>
      </c>
      <c r="X452" s="1"/>
    </row>
    <row r="453" s="9" customFormat="1" ht="24" customHeight="1" spans="1:44">
      <c r="A453" s="93"/>
      <c r="B453" s="94"/>
      <c r="C453" s="94"/>
      <c r="D453" s="94"/>
      <c r="E453" s="94"/>
      <c r="F453" s="94"/>
      <c r="G453" s="38" t="s">
        <v>71</v>
      </c>
      <c r="H453" s="33" t="s">
        <v>35</v>
      </c>
      <c r="I453" s="33" t="s">
        <v>36</v>
      </c>
      <c r="J453" s="33" t="s">
        <v>112</v>
      </c>
      <c r="K453" s="60">
        <f t="shared" si="161"/>
        <v>1</v>
      </c>
      <c r="L453" s="60">
        <f t="shared" si="162"/>
        <v>0</v>
      </c>
      <c r="M453" s="33"/>
      <c r="N453" s="33"/>
      <c r="O453" s="60">
        <f t="shared" si="163"/>
        <v>1</v>
      </c>
      <c r="P453" s="33">
        <v>2</v>
      </c>
      <c r="Q453" s="33"/>
      <c r="R453" s="33" t="s">
        <v>44</v>
      </c>
      <c r="S453" s="33">
        <v>22</v>
      </c>
      <c r="T453" s="81"/>
      <c r="U453" s="82"/>
      <c r="V453" s="80">
        <v>14</v>
      </c>
      <c r="W453" s="119"/>
      <c r="X453" s="1"/>
      <c r="Y453" s="119"/>
      <c r="Z453" s="119"/>
      <c r="AA453" s="119"/>
      <c r="AB453" s="119"/>
      <c r="AC453" s="119"/>
      <c r="AD453" s="119"/>
      <c r="AE453" s="119"/>
      <c r="AF453" s="119"/>
      <c r="AG453" s="119"/>
      <c r="AH453" s="119"/>
      <c r="AI453" s="119"/>
      <c r="AJ453" s="119"/>
      <c r="AK453" s="119"/>
      <c r="AL453" s="119"/>
      <c r="AM453" s="119"/>
      <c r="AN453" s="119"/>
      <c r="AO453" s="119"/>
      <c r="AP453" s="119"/>
      <c r="AQ453" s="119"/>
      <c r="AR453" s="119"/>
    </row>
    <row r="454" s="9" customFormat="1" ht="24" customHeight="1" spans="1:24">
      <c r="A454" s="93"/>
      <c r="B454" s="94"/>
      <c r="C454" s="94"/>
      <c r="D454" s="94"/>
      <c r="E454" s="94"/>
      <c r="F454" s="94"/>
      <c r="G454" s="32" t="s">
        <v>319</v>
      </c>
      <c r="H454" s="33" t="s">
        <v>114</v>
      </c>
      <c r="I454" s="33" t="s">
        <v>36</v>
      </c>
      <c r="J454" s="33" t="s">
        <v>112</v>
      </c>
      <c r="K454" s="60">
        <f t="shared" si="161"/>
        <v>1</v>
      </c>
      <c r="L454" s="60">
        <f t="shared" si="162"/>
        <v>0</v>
      </c>
      <c r="M454" s="33"/>
      <c r="N454" s="33"/>
      <c r="O454" s="60">
        <f t="shared" si="163"/>
        <v>1</v>
      </c>
      <c r="P454" s="33"/>
      <c r="Q454" s="33">
        <v>2</v>
      </c>
      <c r="R454" s="33"/>
      <c r="S454" s="33"/>
      <c r="T454" s="81"/>
      <c r="U454" s="82"/>
      <c r="V454" s="80">
        <v>14</v>
      </c>
      <c r="X454" s="1" t="s">
        <v>320</v>
      </c>
    </row>
    <row r="455" ht="24" customHeight="1" spans="1:24">
      <c r="A455" s="93"/>
      <c r="B455" s="94"/>
      <c r="C455" s="94"/>
      <c r="D455" s="94"/>
      <c r="E455" s="94"/>
      <c r="F455" s="94"/>
      <c r="G455" s="32" t="s">
        <v>319</v>
      </c>
      <c r="H455" s="33" t="s">
        <v>35</v>
      </c>
      <c r="I455" s="33" t="s">
        <v>36</v>
      </c>
      <c r="J455" s="33" t="s">
        <v>99</v>
      </c>
      <c r="K455" s="60">
        <f t="shared" si="161"/>
        <v>0.5</v>
      </c>
      <c r="L455" s="60">
        <f t="shared" si="162"/>
        <v>0</v>
      </c>
      <c r="M455" s="33"/>
      <c r="N455" s="33"/>
      <c r="O455" s="60">
        <f t="shared" si="163"/>
        <v>0.5</v>
      </c>
      <c r="P455" s="33"/>
      <c r="Q455" s="33">
        <v>1</v>
      </c>
      <c r="R455" s="33"/>
      <c r="S455" s="33"/>
      <c r="T455" s="81"/>
      <c r="U455" s="82"/>
      <c r="V455" s="80">
        <v>14</v>
      </c>
      <c r="X455" s="1"/>
    </row>
    <row r="456" ht="24" customHeight="1" spans="1:24">
      <c r="A456" s="93"/>
      <c r="B456" s="94"/>
      <c r="C456" s="94"/>
      <c r="D456" s="94"/>
      <c r="E456" s="94"/>
      <c r="F456" s="94"/>
      <c r="G456" s="32" t="s">
        <v>321</v>
      </c>
      <c r="H456" s="33" t="s">
        <v>114</v>
      </c>
      <c r="I456" s="33" t="s">
        <v>36</v>
      </c>
      <c r="J456" s="33" t="s">
        <v>112</v>
      </c>
      <c r="K456" s="60">
        <f t="shared" si="161"/>
        <v>1</v>
      </c>
      <c r="L456" s="60">
        <f t="shared" si="162"/>
        <v>0</v>
      </c>
      <c r="M456" s="33"/>
      <c r="N456" s="33"/>
      <c r="O456" s="61">
        <f t="shared" si="163"/>
        <v>1</v>
      </c>
      <c r="P456" s="33">
        <v>2</v>
      </c>
      <c r="Q456" s="33"/>
      <c r="R456" s="33"/>
      <c r="S456" s="33"/>
      <c r="T456" s="81"/>
      <c r="U456" s="82"/>
      <c r="V456" s="80">
        <v>14</v>
      </c>
      <c r="X456" s="76" t="s">
        <v>320</v>
      </c>
    </row>
    <row r="457" ht="24" customHeight="1" spans="1:24">
      <c r="A457" s="93"/>
      <c r="B457" s="94"/>
      <c r="C457" s="94"/>
      <c r="D457" s="94"/>
      <c r="E457" s="94"/>
      <c r="F457" s="94"/>
      <c r="G457" s="32" t="s">
        <v>332</v>
      </c>
      <c r="H457" s="33" t="s">
        <v>114</v>
      </c>
      <c r="I457" s="33" t="s">
        <v>36</v>
      </c>
      <c r="J457" s="33" t="s">
        <v>112</v>
      </c>
      <c r="K457" s="60">
        <f t="shared" si="161"/>
        <v>1</v>
      </c>
      <c r="L457" s="60">
        <f t="shared" si="162"/>
        <v>0</v>
      </c>
      <c r="M457" s="33"/>
      <c r="N457" s="33"/>
      <c r="O457" s="61">
        <f t="shared" si="163"/>
        <v>1</v>
      </c>
      <c r="P457" s="33"/>
      <c r="Q457" s="33">
        <v>2</v>
      </c>
      <c r="R457" s="33"/>
      <c r="S457" s="33"/>
      <c r="T457" s="81"/>
      <c r="U457" s="82"/>
      <c r="V457" s="80">
        <v>14</v>
      </c>
      <c r="X457" s="76" t="s">
        <v>320</v>
      </c>
    </row>
    <row r="458" s="9" customFormat="1" ht="24" customHeight="1" spans="1:24">
      <c r="A458" s="93"/>
      <c r="B458" s="94"/>
      <c r="C458" s="94"/>
      <c r="D458" s="94"/>
      <c r="E458" s="94"/>
      <c r="F458" s="94"/>
      <c r="G458" s="38" t="s">
        <v>140</v>
      </c>
      <c r="H458" s="33" t="s">
        <v>75</v>
      </c>
      <c r="I458" s="33" t="s">
        <v>36</v>
      </c>
      <c r="J458" s="33" t="s">
        <v>210</v>
      </c>
      <c r="K458" s="60">
        <v>1</v>
      </c>
      <c r="L458" s="60">
        <f t="shared" si="162"/>
        <v>0</v>
      </c>
      <c r="M458" s="33"/>
      <c r="N458" s="33"/>
      <c r="O458" s="60">
        <v>1</v>
      </c>
      <c r="P458" s="33">
        <v>2</v>
      </c>
      <c r="Q458" s="33"/>
      <c r="R458" s="33"/>
      <c r="S458" s="33"/>
      <c r="T458" s="81"/>
      <c r="U458" s="82"/>
      <c r="V458" s="80">
        <v>14</v>
      </c>
      <c r="X458" s="76" t="s">
        <v>320</v>
      </c>
    </row>
    <row r="459" s="9" customFormat="1" ht="24" customHeight="1" spans="1:24">
      <c r="A459" s="93"/>
      <c r="B459" s="94"/>
      <c r="C459" s="94"/>
      <c r="D459" s="94"/>
      <c r="E459" s="94"/>
      <c r="F459" s="94"/>
      <c r="G459" s="32" t="s">
        <v>322</v>
      </c>
      <c r="H459" s="33" t="s">
        <v>35</v>
      </c>
      <c r="I459" s="33" t="s">
        <v>36</v>
      </c>
      <c r="J459" s="33" t="s">
        <v>63</v>
      </c>
      <c r="K459" s="60">
        <f t="shared" ref="K459:K464" si="164">L459+O459</f>
        <v>0.5</v>
      </c>
      <c r="L459" s="60">
        <f t="shared" si="162"/>
        <v>0</v>
      </c>
      <c r="M459" s="33"/>
      <c r="N459" s="33"/>
      <c r="O459" s="61">
        <f t="shared" ref="O459:O464" si="165">IF(I459="m",(P459+Q459)*1.5*V459/28,(P459+Q459)*1*V459/28)</f>
        <v>0.5</v>
      </c>
      <c r="P459" s="33"/>
      <c r="Q459" s="33">
        <v>1</v>
      </c>
      <c r="R459" s="33"/>
      <c r="S459" s="33"/>
      <c r="T459" s="81"/>
      <c r="U459" s="82"/>
      <c r="V459" s="80">
        <v>14</v>
      </c>
      <c r="X459" s="76"/>
    </row>
    <row r="460" ht="24" customHeight="1" spans="1:24">
      <c r="A460" s="93"/>
      <c r="B460" s="94"/>
      <c r="C460" s="94"/>
      <c r="D460" s="94"/>
      <c r="E460" s="94"/>
      <c r="F460" s="94"/>
      <c r="G460" s="38" t="s">
        <v>330</v>
      </c>
      <c r="H460" s="33" t="s">
        <v>48</v>
      </c>
      <c r="I460" s="33" t="s">
        <v>36</v>
      </c>
      <c r="J460" s="33" t="s">
        <v>112</v>
      </c>
      <c r="K460" s="61">
        <f t="shared" si="164"/>
        <v>1</v>
      </c>
      <c r="L460" s="60">
        <f t="shared" si="162"/>
        <v>0</v>
      </c>
      <c r="M460" s="33"/>
      <c r="N460" s="33"/>
      <c r="O460" s="60">
        <f t="shared" si="165"/>
        <v>1</v>
      </c>
      <c r="P460" s="33">
        <v>2</v>
      </c>
      <c r="Q460" s="33"/>
      <c r="R460" s="33"/>
      <c r="S460" s="33"/>
      <c r="T460" s="81"/>
      <c r="U460" s="82"/>
      <c r="V460" s="80">
        <v>14</v>
      </c>
      <c r="X460" s="1"/>
    </row>
    <row r="461" ht="24" customHeight="1" spans="1:24">
      <c r="A461" s="93"/>
      <c r="B461" s="94"/>
      <c r="C461" s="94"/>
      <c r="D461" s="94"/>
      <c r="E461" s="94"/>
      <c r="F461" s="94"/>
      <c r="G461" s="32" t="s">
        <v>66</v>
      </c>
      <c r="H461" s="33" t="s">
        <v>35</v>
      </c>
      <c r="I461" s="33" t="s">
        <v>36</v>
      </c>
      <c r="J461" s="33" t="s">
        <v>112</v>
      </c>
      <c r="K461" s="60">
        <f t="shared" si="164"/>
        <v>1</v>
      </c>
      <c r="L461" s="60">
        <f t="shared" si="162"/>
        <v>0</v>
      </c>
      <c r="M461" s="33"/>
      <c r="N461" s="33"/>
      <c r="O461" s="60">
        <f t="shared" si="165"/>
        <v>1</v>
      </c>
      <c r="P461" s="33">
        <v>2</v>
      </c>
      <c r="Q461" s="33"/>
      <c r="R461" s="33"/>
      <c r="S461" s="33"/>
      <c r="T461" s="81"/>
      <c r="U461" s="82"/>
      <c r="V461" s="80">
        <v>14</v>
      </c>
      <c r="X461" s="1"/>
    </row>
    <row r="462" ht="24" customHeight="1" spans="1:24">
      <c r="A462" s="93"/>
      <c r="B462" s="94"/>
      <c r="C462" s="94"/>
      <c r="D462" s="94"/>
      <c r="E462" s="94"/>
      <c r="F462" s="94"/>
      <c r="G462" s="32" t="s">
        <v>66</v>
      </c>
      <c r="H462" s="33" t="s">
        <v>114</v>
      </c>
      <c r="I462" s="33" t="s">
        <v>36</v>
      </c>
      <c r="J462" s="33" t="s">
        <v>63</v>
      </c>
      <c r="K462" s="60">
        <f t="shared" si="164"/>
        <v>0.5</v>
      </c>
      <c r="L462" s="60">
        <f t="shared" si="162"/>
        <v>0</v>
      </c>
      <c r="M462" s="33"/>
      <c r="N462" s="33"/>
      <c r="O462" s="60">
        <f t="shared" si="165"/>
        <v>0.5</v>
      </c>
      <c r="P462" s="33">
        <v>1</v>
      </c>
      <c r="Q462" s="33"/>
      <c r="R462" s="33"/>
      <c r="S462" s="33"/>
      <c r="T462" s="81"/>
      <c r="U462" s="82"/>
      <c r="V462" s="80">
        <v>14</v>
      </c>
      <c r="X462" s="76" t="s">
        <v>245</v>
      </c>
    </row>
    <row r="463" ht="24" customHeight="1" spans="1:24">
      <c r="A463" s="93"/>
      <c r="B463" s="94"/>
      <c r="C463" s="94"/>
      <c r="D463" s="94"/>
      <c r="E463" s="94"/>
      <c r="F463" s="94"/>
      <c r="G463" s="32" t="s">
        <v>376</v>
      </c>
      <c r="H463" s="33" t="s">
        <v>35</v>
      </c>
      <c r="I463" s="33" t="s">
        <v>36</v>
      </c>
      <c r="J463" s="33" t="s">
        <v>291</v>
      </c>
      <c r="K463" s="60">
        <f t="shared" si="164"/>
        <v>1.5</v>
      </c>
      <c r="L463" s="60">
        <f>IF(I463="m",(M463+N463)*2.5*Álláskeret!AC837/28,(M463+N463)*2*Álláskeret!AC837/28)</f>
        <v>0</v>
      </c>
      <c r="M463" s="33"/>
      <c r="N463" s="33"/>
      <c r="O463" s="60">
        <f t="shared" si="165"/>
        <v>1.5</v>
      </c>
      <c r="P463" s="33"/>
      <c r="Q463" s="33">
        <v>3</v>
      </c>
      <c r="R463" s="33"/>
      <c r="S463" s="33"/>
      <c r="T463" s="81"/>
      <c r="U463" s="82"/>
      <c r="V463" s="80">
        <v>14</v>
      </c>
      <c r="X463" s="1"/>
    </row>
    <row r="464" ht="24" customHeight="1" spans="1:24">
      <c r="A464" s="93"/>
      <c r="B464" s="94"/>
      <c r="C464" s="94"/>
      <c r="D464" s="94"/>
      <c r="E464" s="94"/>
      <c r="F464" s="94"/>
      <c r="G464" s="38" t="s">
        <v>377</v>
      </c>
      <c r="H464" s="33" t="s">
        <v>114</v>
      </c>
      <c r="I464" s="33" t="s">
        <v>36</v>
      </c>
      <c r="J464" s="33" t="s">
        <v>210</v>
      </c>
      <c r="K464" s="60">
        <f t="shared" si="164"/>
        <v>2</v>
      </c>
      <c r="L464" s="60">
        <f>IF(I464="m",(M464+N464)*2.5*Álláskeret!AC838/28,(M464+N464)*2*Álláskeret!AC838/28)</f>
        <v>0</v>
      </c>
      <c r="M464" s="33"/>
      <c r="N464" s="33"/>
      <c r="O464" s="60">
        <f t="shared" si="165"/>
        <v>2</v>
      </c>
      <c r="P464" s="33"/>
      <c r="Q464" s="33">
        <v>4</v>
      </c>
      <c r="R464" s="33"/>
      <c r="S464" s="33"/>
      <c r="T464" s="81"/>
      <c r="U464" s="82"/>
      <c r="V464" s="80">
        <v>14</v>
      </c>
      <c r="X464" s="1" t="s">
        <v>225</v>
      </c>
    </row>
    <row r="465" ht="24" customHeight="1" spans="1:24">
      <c r="A465" s="37">
        <v>52</v>
      </c>
      <c r="B465" s="36" t="s">
        <v>364</v>
      </c>
      <c r="C465" s="36"/>
      <c r="D465" s="36" t="s">
        <v>364</v>
      </c>
      <c r="E465" s="36"/>
      <c r="F465" s="36" t="s">
        <v>378</v>
      </c>
      <c r="G465" s="30"/>
      <c r="H465" s="31"/>
      <c r="I465" s="31"/>
      <c r="J465" s="58">
        <v>16</v>
      </c>
      <c r="K465" s="59">
        <f>SUM(K467:K473)</f>
        <v>13</v>
      </c>
      <c r="L465" s="59">
        <f t="shared" ref="L465:Q465" si="166">SUM(L467:L472)</f>
        <v>0</v>
      </c>
      <c r="M465" s="59">
        <f t="shared" si="166"/>
        <v>0</v>
      </c>
      <c r="N465" s="59">
        <f t="shared" si="166"/>
        <v>0</v>
      </c>
      <c r="O465" s="59">
        <f t="shared" si="166"/>
        <v>12.5</v>
      </c>
      <c r="P465" s="59">
        <f t="shared" si="166"/>
        <v>20</v>
      </c>
      <c r="Q465" s="59">
        <f t="shared" si="166"/>
        <v>5</v>
      </c>
      <c r="R465" s="59">
        <f>J465-K465</f>
        <v>3</v>
      </c>
      <c r="S465" s="59">
        <f>SUM(S467:S479)</f>
        <v>84</v>
      </c>
      <c r="T465" s="59"/>
      <c r="U465" s="82"/>
      <c r="V465" s="80"/>
      <c r="X465" s="76"/>
    </row>
    <row r="466" ht="24" customHeight="1" spans="1:24">
      <c r="A466" s="28"/>
      <c r="B466" s="36"/>
      <c r="C466" s="36"/>
      <c r="D466" s="36"/>
      <c r="E466" s="36"/>
      <c r="F466" s="36"/>
      <c r="G466" s="30"/>
      <c r="H466" s="31"/>
      <c r="I466" s="31"/>
      <c r="J466" s="58">
        <v>448</v>
      </c>
      <c r="K466" s="59">
        <f>K465*28</f>
        <v>364</v>
      </c>
      <c r="L466" s="59"/>
      <c r="M466" s="59"/>
      <c r="N466" s="59"/>
      <c r="O466" s="59"/>
      <c r="P466" s="59"/>
      <c r="Q466" s="59"/>
      <c r="R466" s="59">
        <f>J466-K466</f>
        <v>84</v>
      </c>
      <c r="S466" s="59">
        <f>SUM(S467:S479)</f>
        <v>84</v>
      </c>
      <c r="T466" s="31"/>
      <c r="U466" s="82"/>
      <c r="V466" s="80"/>
      <c r="X466" s="76"/>
    </row>
    <row r="467" ht="24" customHeight="1" spans="1:24">
      <c r="A467" s="28"/>
      <c r="B467" s="36"/>
      <c r="C467" s="36"/>
      <c r="D467" s="36"/>
      <c r="E467" s="36"/>
      <c r="F467" s="36"/>
      <c r="G467" s="96" t="s">
        <v>379</v>
      </c>
      <c r="H467" s="34" t="s">
        <v>48</v>
      </c>
      <c r="I467" s="34" t="s">
        <v>36</v>
      </c>
      <c r="J467" s="34" t="s">
        <v>100</v>
      </c>
      <c r="K467" s="106">
        <f t="shared" ref="K467:K473" si="167">L467+O467</f>
        <v>3</v>
      </c>
      <c r="L467" s="106">
        <f t="shared" ref="L467:L473" si="168">IF(I467="m",(M467+N467)*2.5*V467/28,(M467+N467)*2*V467/28)</f>
        <v>0</v>
      </c>
      <c r="M467" s="34"/>
      <c r="N467" s="34"/>
      <c r="O467" s="106">
        <f t="shared" ref="O467:O473" si="169">IF(I467="m",(P467+Q467)*1.5*V467/28,(P467+Q467)*1*V467/28)</f>
        <v>3</v>
      </c>
      <c r="P467" s="34">
        <v>6</v>
      </c>
      <c r="Q467" s="34"/>
      <c r="R467" s="33" t="s">
        <v>41</v>
      </c>
      <c r="S467" s="33">
        <v>62</v>
      </c>
      <c r="T467" s="117"/>
      <c r="U467" s="259"/>
      <c r="V467" s="116">
        <v>14</v>
      </c>
      <c r="X467" s="146" t="s">
        <v>127</v>
      </c>
    </row>
    <row r="468" ht="24" customHeight="1" spans="1:24">
      <c r="A468" s="28"/>
      <c r="B468" s="36"/>
      <c r="C468" s="36"/>
      <c r="D468" s="36"/>
      <c r="E468" s="36"/>
      <c r="F468" s="36"/>
      <c r="G468" s="92" t="s">
        <v>216</v>
      </c>
      <c r="H468" s="34" t="s">
        <v>48</v>
      </c>
      <c r="I468" s="34" t="s">
        <v>36</v>
      </c>
      <c r="J468" s="34" t="s">
        <v>112</v>
      </c>
      <c r="K468" s="106">
        <f t="shared" si="167"/>
        <v>2</v>
      </c>
      <c r="L468" s="106">
        <f t="shared" si="168"/>
        <v>0</v>
      </c>
      <c r="M468" s="34"/>
      <c r="N468" s="34"/>
      <c r="O468" s="106">
        <f t="shared" si="169"/>
        <v>2</v>
      </c>
      <c r="P468" s="34">
        <v>4</v>
      </c>
      <c r="Q468" s="87"/>
      <c r="R468" s="33" t="s">
        <v>44</v>
      </c>
      <c r="S468" s="33">
        <v>22</v>
      </c>
      <c r="T468" s="81"/>
      <c r="U468" s="82"/>
      <c r="V468" s="80">
        <v>14</v>
      </c>
      <c r="X468" s="1" t="s">
        <v>211</v>
      </c>
    </row>
    <row r="469" ht="24" customHeight="1" spans="1:24">
      <c r="A469" s="28"/>
      <c r="B469" s="36"/>
      <c r="C469" s="36"/>
      <c r="D469" s="36"/>
      <c r="E469" s="36"/>
      <c r="F469" s="36"/>
      <c r="G469" s="38" t="s">
        <v>197</v>
      </c>
      <c r="H469" s="33" t="s">
        <v>48</v>
      </c>
      <c r="I469" s="33" t="s">
        <v>36</v>
      </c>
      <c r="J469" s="33" t="s">
        <v>159</v>
      </c>
      <c r="K469" s="60">
        <f t="shared" si="167"/>
        <v>1</v>
      </c>
      <c r="L469" s="60">
        <f t="shared" si="168"/>
        <v>0</v>
      </c>
      <c r="M469" s="33"/>
      <c r="N469" s="33"/>
      <c r="O469" s="60">
        <f t="shared" si="169"/>
        <v>1</v>
      </c>
      <c r="P469" s="33">
        <v>2</v>
      </c>
      <c r="Q469" s="87"/>
      <c r="R469" s="87"/>
      <c r="S469" s="87"/>
      <c r="T469" s="81"/>
      <c r="U469" s="82"/>
      <c r="V469" s="80">
        <v>14</v>
      </c>
      <c r="X469" s="76" t="s">
        <v>127</v>
      </c>
    </row>
    <row r="470" ht="25.5" customHeight="1" spans="1:24">
      <c r="A470" s="28"/>
      <c r="B470" s="36"/>
      <c r="C470" s="36"/>
      <c r="D470" s="36"/>
      <c r="E470" s="36"/>
      <c r="F470" s="36"/>
      <c r="G470" s="92" t="s">
        <v>128</v>
      </c>
      <c r="H470" s="34" t="s">
        <v>48</v>
      </c>
      <c r="I470" s="34" t="s">
        <v>36</v>
      </c>
      <c r="J470" s="34" t="s">
        <v>380</v>
      </c>
      <c r="K470" s="106">
        <f t="shared" si="167"/>
        <v>2</v>
      </c>
      <c r="L470" s="106">
        <f t="shared" si="168"/>
        <v>0</v>
      </c>
      <c r="M470" s="34"/>
      <c r="N470" s="34"/>
      <c r="O470" s="106">
        <f t="shared" si="169"/>
        <v>2</v>
      </c>
      <c r="P470" s="34">
        <v>4</v>
      </c>
      <c r="Q470" s="34"/>
      <c r="R470" s="34"/>
      <c r="S470" s="87"/>
      <c r="T470" s="81"/>
      <c r="U470" s="82"/>
      <c r="V470" s="80">
        <v>14</v>
      </c>
      <c r="X470" s="260" t="s">
        <v>56</v>
      </c>
    </row>
    <row r="471" ht="25.5" customHeight="1" spans="1:24">
      <c r="A471" s="28"/>
      <c r="B471" s="36"/>
      <c r="C471" s="36"/>
      <c r="D471" s="36"/>
      <c r="E471" s="36"/>
      <c r="F471" s="36"/>
      <c r="G471" s="92" t="s">
        <v>237</v>
      </c>
      <c r="H471" s="34" t="s">
        <v>48</v>
      </c>
      <c r="I471" s="34" t="s">
        <v>36</v>
      </c>
      <c r="J471" s="34" t="s">
        <v>100</v>
      </c>
      <c r="K471" s="106">
        <f t="shared" si="167"/>
        <v>2</v>
      </c>
      <c r="L471" s="106">
        <f t="shared" si="168"/>
        <v>0</v>
      </c>
      <c r="M471" s="34"/>
      <c r="N471" s="34"/>
      <c r="O471" s="106">
        <f t="shared" si="169"/>
        <v>2</v>
      </c>
      <c r="P471" s="34">
        <v>4</v>
      </c>
      <c r="Q471" s="34"/>
      <c r="R471" s="34"/>
      <c r="S471" s="34"/>
      <c r="T471" s="117"/>
      <c r="U471" s="115"/>
      <c r="V471" s="116">
        <v>14</v>
      </c>
      <c r="X471" s="146" t="s">
        <v>358</v>
      </c>
    </row>
    <row r="472" s="9" customFormat="1" ht="24" customHeight="1" spans="1:24">
      <c r="A472" s="28"/>
      <c r="B472" s="36"/>
      <c r="C472" s="36"/>
      <c r="D472" s="36"/>
      <c r="E472" s="36"/>
      <c r="F472" s="36"/>
      <c r="G472" s="96" t="s">
        <v>209</v>
      </c>
      <c r="H472" s="34" t="s">
        <v>48</v>
      </c>
      <c r="I472" s="34" t="s">
        <v>36</v>
      </c>
      <c r="J472" s="34" t="s">
        <v>210</v>
      </c>
      <c r="K472" s="106">
        <f t="shared" si="167"/>
        <v>2.5</v>
      </c>
      <c r="L472" s="106">
        <f t="shared" si="168"/>
        <v>0</v>
      </c>
      <c r="M472" s="34"/>
      <c r="N472" s="34"/>
      <c r="O472" s="105">
        <f t="shared" si="169"/>
        <v>2.5</v>
      </c>
      <c r="P472" s="34"/>
      <c r="Q472" s="34">
        <v>5</v>
      </c>
      <c r="R472" s="34"/>
      <c r="S472" s="34"/>
      <c r="T472" s="117"/>
      <c r="U472" s="115"/>
      <c r="V472" s="116">
        <v>14</v>
      </c>
      <c r="X472" s="146" t="s">
        <v>211</v>
      </c>
    </row>
    <row r="473" s="9" customFormat="1" ht="24" customHeight="1" spans="1:24">
      <c r="A473" s="44"/>
      <c r="B473" s="99"/>
      <c r="C473" s="99"/>
      <c r="D473" s="99"/>
      <c r="E473" s="99"/>
      <c r="F473" s="99"/>
      <c r="G473" s="252" t="s">
        <v>381</v>
      </c>
      <c r="H473" s="237" t="s">
        <v>48</v>
      </c>
      <c r="I473" s="237" t="s">
        <v>36</v>
      </c>
      <c r="J473" s="237" t="s">
        <v>112</v>
      </c>
      <c r="K473" s="244">
        <f t="shared" si="167"/>
        <v>0.5</v>
      </c>
      <c r="L473" s="244">
        <f t="shared" si="168"/>
        <v>0</v>
      </c>
      <c r="M473" s="237"/>
      <c r="N473" s="237"/>
      <c r="O473" s="244">
        <f t="shared" si="169"/>
        <v>0.5</v>
      </c>
      <c r="P473" s="237">
        <v>1</v>
      </c>
      <c r="Q473" s="237"/>
      <c r="R473" s="237"/>
      <c r="S473" s="237"/>
      <c r="T473" s="261"/>
      <c r="U473" s="262"/>
      <c r="V473" s="263">
        <v>14</v>
      </c>
      <c r="X473" s="146" t="s">
        <v>211</v>
      </c>
    </row>
    <row r="474" ht="24" customHeight="1" spans="1:24">
      <c r="A474" s="131"/>
      <c r="B474" s="131"/>
      <c r="C474" s="253"/>
      <c r="D474" s="254"/>
      <c r="E474" s="255"/>
      <c r="F474" s="131"/>
      <c r="G474" s="256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131"/>
      <c r="V474" s="79"/>
      <c r="X474" s="264"/>
    </row>
    <row r="475" ht="24" customHeight="1" spans="1:24">
      <c r="A475" s="131"/>
      <c r="B475" s="131"/>
      <c r="C475" s="253"/>
      <c r="D475" s="254"/>
      <c r="E475" s="255"/>
      <c r="F475" s="131"/>
      <c r="G475" s="256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131"/>
      <c r="V475" s="79"/>
      <c r="X475" s="264"/>
    </row>
    <row r="476" ht="24" customHeight="1" spans="1:24">
      <c r="A476" s="131"/>
      <c r="B476" s="131"/>
      <c r="C476" s="253"/>
      <c r="D476" s="254"/>
      <c r="E476" s="255"/>
      <c r="F476" s="131"/>
      <c r="G476" s="256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131"/>
      <c r="V476" s="79"/>
      <c r="X476" s="264"/>
    </row>
    <row r="477" ht="24" customHeight="1" spans="1:24">
      <c r="A477" s="131"/>
      <c r="B477" s="131"/>
      <c r="C477" s="253"/>
      <c r="D477" s="254"/>
      <c r="E477" s="255"/>
      <c r="F477" s="131"/>
      <c r="G477" s="256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131"/>
      <c r="V477" s="79"/>
      <c r="X477" s="264"/>
    </row>
    <row r="478" ht="24" customHeight="1" spans="1:24">
      <c r="A478" s="131"/>
      <c r="B478" s="131"/>
      <c r="C478" s="253"/>
      <c r="D478" s="254"/>
      <c r="E478" s="255"/>
      <c r="F478" s="131"/>
      <c r="G478" s="256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131"/>
      <c r="V478" s="79"/>
      <c r="X478" s="264"/>
    </row>
    <row r="479" ht="24" customHeight="1" spans="1:24">
      <c r="A479" s="131"/>
      <c r="B479" s="131"/>
      <c r="C479" s="253"/>
      <c r="D479" s="254"/>
      <c r="E479" s="255"/>
      <c r="F479" s="131"/>
      <c r="G479" s="256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131"/>
      <c r="V479" s="79"/>
      <c r="X479" s="264"/>
    </row>
    <row r="480" ht="24" customHeight="1" spans="1:24">
      <c r="A480" s="131"/>
      <c r="B480" s="131"/>
      <c r="C480" s="253"/>
      <c r="D480" s="254"/>
      <c r="E480" s="255"/>
      <c r="F480" s="131"/>
      <c r="G480" s="256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131"/>
      <c r="V480" s="79"/>
      <c r="X480" s="264"/>
    </row>
    <row r="481" ht="24" customHeight="1" spans="1:24">
      <c r="A481" s="131"/>
      <c r="B481" s="131"/>
      <c r="C481" s="253"/>
      <c r="D481" s="254"/>
      <c r="E481" s="255"/>
      <c r="F481" s="131"/>
      <c r="G481" s="256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131"/>
      <c r="V481" s="79"/>
      <c r="X481" s="264"/>
    </row>
    <row r="482" ht="24" customHeight="1" spans="1:24">
      <c r="A482" s="131"/>
      <c r="B482" s="131"/>
      <c r="C482" s="253"/>
      <c r="D482" s="254"/>
      <c r="E482" s="255"/>
      <c r="F482" s="131"/>
      <c r="G482" s="256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131"/>
      <c r="V482" s="79"/>
      <c r="X482" s="264"/>
    </row>
    <row r="483" ht="24" customHeight="1" spans="1:24">
      <c r="A483" s="131"/>
      <c r="B483" s="131"/>
      <c r="C483" s="253"/>
      <c r="D483" s="254"/>
      <c r="E483" s="255"/>
      <c r="F483" s="131"/>
      <c r="G483" s="256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131"/>
      <c r="V483" s="79"/>
      <c r="X483" s="264"/>
    </row>
    <row r="484" ht="24" customHeight="1" spans="1:24">
      <c r="A484" s="131"/>
      <c r="B484" s="131"/>
      <c r="C484" s="253"/>
      <c r="D484" s="254"/>
      <c r="E484" s="255"/>
      <c r="F484" s="131"/>
      <c r="G484" s="256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131"/>
      <c r="V484" s="79"/>
      <c r="X484" s="264"/>
    </row>
    <row r="485" ht="24" customHeight="1" spans="1:24">
      <c r="A485" s="131"/>
      <c r="B485" s="131"/>
      <c r="C485" s="253"/>
      <c r="D485" s="254"/>
      <c r="E485" s="255"/>
      <c r="F485" s="131"/>
      <c r="G485" s="256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131"/>
      <c r="V485" s="79"/>
      <c r="X485" s="264"/>
    </row>
    <row r="486" ht="24" customHeight="1" spans="1:24">
      <c r="A486" s="131"/>
      <c r="B486" s="131"/>
      <c r="C486" s="253"/>
      <c r="D486" s="254"/>
      <c r="E486" s="255"/>
      <c r="F486" s="131"/>
      <c r="G486" s="256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131"/>
      <c r="V486" s="79"/>
      <c r="X486" s="264"/>
    </row>
    <row r="487" ht="24" customHeight="1" spans="1:24">
      <c r="A487" s="131"/>
      <c r="B487" s="131"/>
      <c r="C487" s="253"/>
      <c r="D487" s="254"/>
      <c r="E487" s="255"/>
      <c r="F487" s="131"/>
      <c r="G487" s="256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131"/>
      <c r="V487" s="79"/>
      <c r="X487" s="264"/>
    </row>
    <row r="488" ht="24" customHeight="1" spans="1:24">
      <c r="A488" s="131"/>
      <c r="B488" s="131"/>
      <c r="C488" s="253"/>
      <c r="D488" s="254"/>
      <c r="E488" s="255"/>
      <c r="F488" s="131"/>
      <c r="G488" s="256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131"/>
      <c r="V488" s="79"/>
      <c r="X488" s="264"/>
    </row>
    <row r="489" ht="24" customHeight="1" spans="1:24">
      <c r="A489" s="131"/>
      <c r="B489" s="131"/>
      <c r="C489" s="253"/>
      <c r="D489" s="254"/>
      <c r="E489" s="255"/>
      <c r="F489" s="131"/>
      <c r="G489" s="256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131"/>
      <c r="V489" s="79"/>
      <c r="X489" s="264"/>
    </row>
    <row r="490" ht="24" customHeight="1" spans="1:24">
      <c r="A490" s="131"/>
      <c r="B490" s="131"/>
      <c r="C490" s="253"/>
      <c r="D490" s="254"/>
      <c r="E490" s="255"/>
      <c r="F490" s="131"/>
      <c r="G490" s="256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131"/>
      <c r="V490" s="79"/>
      <c r="X490" s="264"/>
    </row>
    <row r="491" ht="24" customHeight="1" spans="1:24">
      <c r="A491" s="131"/>
      <c r="B491" s="131"/>
      <c r="C491" s="253"/>
      <c r="D491" s="254"/>
      <c r="E491" s="255"/>
      <c r="F491" s="131"/>
      <c r="G491" s="257"/>
      <c r="H491" s="79"/>
      <c r="I491" s="79"/>
      <c r="J491" s="79"/>
      <c r="K491" s="258"/>
      <c r="L491" s="82"/>
      <c r="M491" s="79"/>
      <c r="N491" s="79"/>
      <c r="O491" s="258"/>
      <c r="P491" s="79"/>
      <c r="Q491" s="79"/>
      <c r="R491" s="79"/>
      <c r="S491" s="79"/>
      <c r="T491" s="79"/>
      <c r="U491" s="131"/>
      <c r="V491" s="79"/>
      <c r="X491" s="264"/>
    </row>
    <row r="492" ht="24" customHeight="1" spans="1:24">
      <c r="A492" s="131"/>
      <c r="B492" s="131"/>
      <c r="C492" s="253"/>
      <c r="D492" s="254"/>
      <c r="E492" s="255"/>
      <c r="F492" s="131"/>
      <c r="G492" s="257"/>
      <c r="H492" s="79"/>
      <c r="I492" s="79"/>
      <c r="J492" s="79"/>
      <c r="K492" s="258"/>
      <c r="L492" s="82"/>
      <c r="M492" s="79"/>
      <c r="N492" s="79"/>
      <c r="O492" s="258"/>
      <c r="P492" s="79"/>
      <c r="Q492" s="79"/>
      <c r="R492" s="79"/>
      <c r="S492" s="79"/>
      <c r="T492" s="79"/>
      <c r="U492" s="131"/>
      <c r="V492" s="79"/>
      <c r="X492" s="264"/>
    </row>
    <row r="493" ht="24" customHeight="1" spans="1:24">
      <c r="A493" s="131"/>
      <c r="B493" s="131"/>
      <c r="C493" s="253"/>
      <c r="D493" s="254"/>
      <c r="E493" s="255"/>
      <c r="F493" s="131"/>
      <c r="G493" s="257"/>
      <c r="H493" s="79"/>
      <c r="I493" s="79"/>
      <c r="J493" s="79"/>
      <c r="K493" s="258"/>
      <c r="L493" s="82"/>
      <c r="M493" s="79"/>
      <c r="N493" s="79"/>
      <c r="O493" s="258"/>
      <c r="P493" s="79"/>
      <c r="Q493" s="79"/>
      <c r="R493" s="79"/>
      <c r="S493" s="79"/>
      <c r="T493" s="79"/>
      <c r="U493" s="131"/>
      <c r="V493" s="79"/>
      <c r="X493" s="264"/>
    </row>
    <row r="494" ht="24" customHeight="1" spans="1:24">
      <c r="A494" s="131"/>
      <c r="B494" s="131"/>
      <c r="C494" s="253"/>
      <c r="D494" s="254"/>
      <c r="E494" s="255"/>
      <c r="F494" s="131"/>
      <c r="G494" s="257"/>
      <c r="H494" s="79"/>
      <c r="I494" s="79"/>
      <c r="J494" s="79"/>
      <c r="K494" s="258"/>
      <c r="L494" s="82"/>
      <c r="M494" s="79"/>
      <c r="N494" s="79"/>
      <c r="O494" s="258"/>
      <c r="P494" s="79"/>
      <c r="Q494" s="79"/>
      <c r="R494" s="79"/>
      <c r="S494" s="79"/>
      <c r="T494" s="79"/>
      <c r="U494" s="131"/>
      <c r="V494" s="79"/>
      <c r="X494" s="264"/>
    </row>
    <row r="495" ht="24" customHeight="1" spans="1:24">
      <c r="A495" s="131"/>
      <c r="B495" s="131"/>
      <c r="C495" s="253"/>
      <c r="D495" s="254"/>
      <c r="E495" s="255"/>
      <c r="F495" s="131"/>
      <c r="G495" s="257"/>
      <c r="H495" s="79"/>
      <c r="I495" s="79"/>
      <c r="J495" s="79"/>
      <c r="K495" s="258"/>
      <c r="L495" s="82"/>
      <c r="M495" s="79"/>
      <c r="N495" s="79"/>
      <c r="O495" s="258"/>
      <c r="P495" s="79"/>
      <c r="Q495" s="79"/>
      <c r="R495" s="79"/>
      <c r="S495" s="79"/>
      <c r="T495" s="79"/>
      <c r="U495" s="131"/>
      <c r="V495" s="79"/>
      <c r="X495" s="264"/>
    </row>
    <row r="496" ht="24" customHeight="1" spans="1:24">
      <c r="A496" s="131"/>
      <c r="B496" s="131"/>
      <c r="C496" s="253"/>
      <c r="D496" s="254"/>
      <c r="E496" s="255"/>
      <c r="F496" s="131"/>
      <c r="G496" s="257"/>
      <c r="H496" s="79"/>
      <c r="I496" s="79"/>
      <c r="J496" s="79"/>
      <c r="K496" s="258"/>
      <c r="L496" s="82"/>
      <c r="M496" s="79"/>
      <c r="N496" s="79"/>
      <c r="O496" s="258"/>
      <c r="P496" s="79"/>
      <c r="Q496" s="79"/>
      <c r="R496" s="79"/>
      <c r="S496" s="79"/>
      <c r="T496" s="79"/>
      <c r="U496" s="131"/>
      <c r="V496" s="79"/>
      <c r="X496" s="264"/>
    </row>
    <row r="497" ht="24" customHeight="1" spans="1:24">
      <c r="A497" s="131"/>
      <c r="B497" s="131"/>
      <c r="C497" s="253"/>
      <c r="D497" s="254"/>
      <c r="E497" s="255"/>
      <c r="F497" s="131"/>
      <c r="G497" s="257"/>
      <c r="H497" s="79"/>
      <c r="I497" s="79"/>
      <c r="J497" s="79"/>
      <c r="K497" s="258"/>
      <c r="L497" s="82"/>
      <c r="M497" s="79"/>
      <c r="N497" s="79"/>
      <c r="O497" s="258"/>
      <c r="P497" s="79"/>
      <c r="Q497" s="79"/>
      <c r="R497" s="79"/>
      <c r="S497" s="79"/>
      <c r="T497" s="79"/>
      <c r="U497" s="131"/>
      <c r="V497" s="79"/>
      <c r="X497" s="264"/>
    </row>
    <row r="498" ht="24" customHeight="1" spans="1:24">
      <c r="A498" s="131"/>
      <c r="B498" s="131"/>
      <c r="C498" s="253"/>
      <c r="D498" s="254"/>
      <c r="E498" s="255"/>
      <c r="F498" s="131"/>
      <c r="G498" s="257"/>
      <c r="H498" s="79"/>
      <c r="I498" s="79"/>
      <c r="J498" s="79"/>
      <c r="K498" s="258"/>
      <c r="L498" s="82"/>
      <c r="M498" s="79"/>
      <c r="N498" s="79"/>
      <c r="O498" s="258"/>
      <c r="P498" s="79"/>
      <c r="Q498" s="79"/>
      <c r="R498" s="79"/>
      <c r="S498" s="79"/>
      <c r="T498" s="79"/>
      <c r="U498" s="131"/>
      <c r="V498" s="79"/>
      <c r="X498" s="264"/>
    </row>
    <row r="499" ht="24" customHeight="1" spans="1:24">
      <c r="A499" s="131"/>
      <c r="B499" s="131"/>
      <c r="C499" s="253"/>
      <c r="D499" s="254"/>
      <c r="E499" s="255"/>
      <c r="F499" s="131"/>
      <c r="G499" s="257"/>
      <c r="H499" s="79"/>
      <c r="I499" s="79"/>
      <c r="J499" s="79"/>
      <c r="K499" s="258"/>
      <c r="L499" s="82"/>
      <c r="M499" s="79"/>
      <c r="N499" s="79"/>
      <c r="O499" s="258"/>
      <c r="P499" s="79"/>
      <c r="Q499" s="79"/>
      <c r="R499" s="79"/>
      <c r="S499" s="79"/>
      <c r="T499" s="79"/>
      <c r="U499" s="131"/>
      <c r="V499" s="79"/>
      <c r="X499" s="264"/>
    </row>
    <row r="500" ht="24" customHeight="1" spans="1:24">
      <c r="A500" s="131"/>
      <c r="B500" s="131"/>
      <c r="C500" s="253"/>
      <c r="D500" s="254"/>
      <c r="E500" s="255"/>
      <c r="F500" s="131"/>
      <c r="G500" s="257"/>
      <c r="H500" s="79"/>
      <c r="I500" s="79"/>
      <c r="J500" s="79"/>
      <c r="K500" s="258"/>
      <c r="L500" s="82"/>
      <c r="M500" s="79"/>
      <c r="N500" s="79"/>
      <c r="O500" s="258"/>
      <c r="P500" s="79"/>
      <c r="Q500" s="79"/>
      <c r="R500" s="79"/>
      <c r="S500" s="79"/>
      <c r="T500" s="79"/>
      <c r="U500" s="131"/>
      <c r="V500" s="79"/>
      <c r="X500" s="264"/>
    </row>
    <row r="501" ht="24" customHeight="1" spans="1:24">
      <c r="A501" s="131"/>
      <c r="B501" s="131"/>
      <c r="C501" s="253"/>
      <c r="D501" s="254"/>
      <c r="E501" s="255"/>
      <c r="F501" s="131"/>
      <c r="G501" s="257"/>
      <c r="H501" s="79"/>
      <c r="I501" s="79"/>
      <c r="J501" s="79"/>
      <c r="K501" s="258"/>
      <c r="L501" s="82"/>
      <c r="M501" s="79"/>
      <c r="N501" s="79"/>
      <c r="O501" s="258"/>
      <c r="P501" s="79"/>
      <c r="Q501" s="79"/>
      <c r="R501" s="79"/>
      <c r="S501" s="79"/>
      <c r="T501" s="79"/>
      <c r="U501" s="131"/>
      <c r="V501" s="79"/>
      <c r="X501" s="264"/>
    </row>
    <row r="502" ht="24" customHeight="1" spans="1:24">
      <c r="A502" s="131"/>
      <c r="B502" s="131"/>
      <c r="C502" s="253"/>
      <c r="D502" s="254"/>
      <c r="E502" s="255"/>
      <c r="F502" s="131"/>
      <c r="G502" s="257"/>
      <c r="H502" s="79"/>
      <c r="I502" s="79"/>
      <c r="J502" s="79"/>
      <c r="K502" s="258"/>
      <c r="L502" s="82"/>
      <c r="M502" s="79"/>
      <c r="N502" s="79"/>
      <c r="O502" s="258"/>
      <c r="P502" s="79"/>
      <c r="Q502" s="79"/>
      <c r="R502" s="79"/>
      <c r="S502" s="79"/>
      <c r="T502" s="79"/>
      <c r="U502" s="131"/>
      <c r="V502" s="79"/>
      <c r="X502" s="264"/>
    </row>
    <row r="503" ht="24" customHeight="1" spans="1:24">
      <c r="A503" s="131"/>
      <c r="B503" s="131"/>
      <c r="C503" s="253"/>
      <c r="D503" s="254"/>
      <c r="E503" s="255"/>
      <c r="F503" s="131"/>
      <c r="G503" s="257"/>
      <c r="H503" s="79"/>
      <c r="I503" s="79"/>
      <c r="J503" s="79"/>
      <c r="K503" s="258"/>
      <c r="L503" s="82"/>
      <c r="M503" s="79"/>
      <c r="N503" s="79"/>
      <c r="O503" s="258"/>
      <c r="P503" s="79"/>
      <c r="Q503" s="79"/>
      <c r="R503" s="79"/>
      <c r="S503" s="79"/>
      <c r="T503" s="79"/>
      <c r="U503" s="131"/>
      <c r="V503" s="79"/>
      <c r="X503" s="264"/>
    </row>
    <row r="504" ht="24" customHeight="1" spans="1:24">
      <c r="A504" s="131"/>
      <c r="B504" s="131"/>
      <c r="C504" s="253"/>
      <c r="D504" s="254"/>
      <c r="E504" s="255"/>
      <c r="F504" s="131"/>
      <c r="G504" s="257"/>
      <c r="H504" s="79"/>
      <c r="I504" s="79"/>
      <c r="J504" s="79"/>
      <c r="K504" s="258"/>
      <c r="L504" s="82"/>
      <c r="M504" s="79"/>
      <c r="N504" s="79"/>
      <c r="O504" s="258"/>
      <c r="P504" s="79"/>
      <c r="Q504" s="79"/>
      <c r="R504" s="79"/>
      <c r="S504" s="79"/>
      <c r="T504" s="79"/>
      <c r="U504" s="131"/>
      <c r="V504" s="79"/>
      <c r="X504" s="264"/>
    </row>
    <row r="505" ht="24" customHeight="1" spans="1:24">
      <c r="A505" s="131"/>
      <c r="B505" s="131"/>
      <c r="C505" s="253"/>
      <c r="D505" s="254"/>
      <c r="E505" s="255"/>
      <c r="F505" s="131"/>
      <c r="G505" s="257"/>
      <c r="H505" s="79"/>
      <c r="I505" s="79"/>
      <c r="J505" s="79"/>
      <c r="K505" s="258"/>
      <c r="L505" s="82"/>
      <c r="M505" s="79"/>
      <c r="N505" s="79"/>
      <c r="O505" s="258"/>
      <c r="P505" s="79"/>
      <c r="Q505" s="79"/>
      <c r="R505" s="79"/>
      <c r="S505" s="79"/>
      <c r="T505" s="79"/>
      <c r="U505" s="131"/>
      <c r="V505" s="79"/>
      <c r="X505" s="264"/>
    </row>
    <row r="506" ht="24" customHeight="1" spans="1:24">
      <c r="A506" s="131"/>
      <c r="B506" s="131"/>
      <c r="C506" s="253"/>
      <c r="D506" s="254"/>
      <c r="E506" s="255"/>
      <c r="F506" s="131"/>
      <c r="G506" s="257"/>
      <c r="H506" s="79"/>
      <c r="I506" s="79"/>
      <c r="J506" s="79"/>
      <c r="K506" s="258"/>
      <c r="L506" s="82"/>
      <c r="M506" s="79"/>
      <c r="N506" s="79"/>
      <c r="O506" s="258"/>
      <c r="P506" s="79"/>
      <c r="Q506" s="79"/>
      <c r="R506" s="79"/>
      <c r="S506" s="79"/>
      <c r="T506" s="79"/>
      <c r="U506" s="131"/>
      <c r="V506" s="79"/>
      <c r="X506" s="264"/>
    </row>
    <row r="507" ht="24" customHeight="1" spans="1:24">
      <c r="A507" s="131"/>
      <c r="B507" s="131"/>
      <c r="C507" s="253"/>
      <c r="D507" s="254"/>
      <c r="E507" s="255"/>
      <c r="F507" s="131"/>
      <c r="G507" s="257"/>
      <c r="H507" s="79"/>
      <c r="I507" s="79"/>
      <c r="J507" s="79"/>
      <c r="K507" s="258"/>
      <c r="L507" s="82"/>
      <c r="M507" s="79"/>
      <c r="N507" s="79"/>
      <c r="O507" s="258"/>
      <c r="P507" s="79"/>
      <c r="Q507" s="79"/>
      <c r="R507" s="79"/>
      <c r="S507" s="79"/>
      <c r="T507" s="79"/>
      <c r="U507" s="131"/>
      <c r="V507" s="79"/>
      <c r="X507" s="264"/>
    </row>
    <row r="508" ht="24" customHeight="1" spans="1:24">
      <c r="A508" s="131"/>
      <c r="B508" s="131"/>
      <c r="C508" s="253"/>
      <c r="D508" s="254"/>
      <c r="E508" s="255"/>
      <c r="F508" s="131"/>
      <c r="G508" s="257"/>
      <c r="H508" s="79"/>
      <c r="I508" s="79"/>
      <c r="J508" s="79"/>
      <c r="K508" s="258"/>
      <c r="L508" s="82"/>
      <c r="M508" s="79"/>
      <c r="N508" s="79"/>
      <c r="O508" s="258"/>
      <c r="P508" s="79"/>
      <c r="Q508" s="79"/>
      <c r="R508" s="79"/>
      <c r="S508" s="79"/>
      <c r="T508" s="79"/>
      <c r="U508" s="131"/>
      <c r="V508" s="79"/>
      <c r="X508" s="264"/>
    </row>
    <row r="509" ht="24" customHeight="1" spans="1:24">
      <c r="A509" s="131"/>
      <c r="B509" s="131"/>
      <c r="C509" s="253"/>
      <c r="D509" s="254"/>
      <c r="E509" s="255"/>
      <c r="F509" s="131"/>
      <c r="G509" s="257"/>
      <c r="H509" s="79"/>
      <c r="I509" s="79"/>
      <c r="J509" s="79"/>
      <c r="K509" s="258"/>
      <c r="L509" s="82"/>
      <c r="M509" s="79"/>
      <c r="N509" s="79"/>
      <c r="O509" s="258"/>
      <c r="P509" s="79"/>
      <c r="Q509" s="79"/>
      <c r="R509" s="79"/>
      <c r="S509" s="79"/>
      <c r="T509" s="79"/>
      <c r="U509" s="131"/>
      <c r="V509" s="79"/>
      <c r="X509" s="264"/>
    </row>
    <row r="510" ht="24" customHeight="1" spans="1:24">
      <c r="A510" s="131"/>
      <c r="B510" s="131"/>
      <c r="C510" s="253"/>
      <c r="D510" s="254"/>
      <c r="E510" s="255"/>
      <c r="F510" s="131"/>
      <c r="G510" s="257"/>
      <c r="H510" s="79"/>
      <c r="I510" s="79"/>
      <c r="J510" s="79"/>
      <c r="K510" s="258"/>
      <c r="L510" s="82"/>
      <c r="M510" s="79"/>
      <c r="N510" s="79"/>
      <c r="O510" s="258"/>
      <c r="P510" s="79"/>
      <c r="Q510" s="79"/>
      <c r="R510" s="79"/>
      <c r="S510" s="79"/>
      <c r="T510" s="79"/>
      <c r="U510" s="131"/>
      <c r="V510" s="79"/>
      <c r="X510" s="264"/>
    </row>
    <row r="511" ht="24" customHeight="1" spans="1:24">
      <c r="A511" s="131"/>
      <c r="B511" s="131"/>
      <c r="C511" s="253"/>
      <c r="D511" s="254"/>
      <c r="E511" s="255"/>
      <c r="F511" s="131"/>
      <c r="G511" s="257"/>
      <c r="H511" s="79"/>
      <c r="I511" s="79"/>
      <c r="J511" s="79"/>
      <c r="K511" s="258"/>
      <c r="L511" s="82"/>
      <c r="M511" s="79"/>
      <c r="N511" s="79"/>
      <c r="O511" s="258"/>
      <c r="P511" s="79"/>
      <c r="Q511" s="79"/>
      <c r="R511" s="79"/>
      <c r="S511" s="79"/>
      <c r="T511" s="79"/>
      <c r="U511" s="131"/>
      <c r="V511" s="79"/>
      <c r="X511" s="264"/>
    </row>
    <row r="512" ht="24" customHeight="1" spans="1:24">
      <c r="A512" s="131"/>
      <c r="B512" s="131"/>
      <c r="C512" s="253"/>
      <c r="D512" s="254"/>
      <c r="E512" s="255"/>
      <c r="F512" s="131"/>
      <c r="G512" s="257"/>
      <c r="H512" s="79"/>
      <c r="I512" s="79"/>
      <c r="J512" s="79"/>
      <c r="K512" s="258"/>
      <c r="L512" s="82"/>
      <c r="M512" s="79"/>
      <c r="N512" s="79"/>
      <c r="O512" s="258"/>
      <c r="P512" s="79"/>
      <c r="Q512" s="79"/>
      <c r="R512" s="79"/>
      <c r="S512" s="79"/>
      <c r="T512" s="79"/>
      <c r="U512" s="131"/>
      <c r="V512" s="79"/>
      <c r="X512" s="264"/>
    </row>
    <row r="513" ht="24" customHeight="1" spans="1:24">
      <c r="A513" s="131"/>
      <c r="B513" s="131"/>
      <c r="C513" s="253"/>
      <c r="D513" s="254"/>
      <c r="E513" s="255"/>
      <c r="F513" s="131"/>
      <c r="G513" s="257"/>
      <c r="H513" s="79"/>
      <c r="I513" s="79"/>
      <c r="J513" s="79"/>
      <c r="K513" s="258"/>
      <c r="L513" s="82"/>
      <c r="M513" s="79"/>
      <c r="N513" s="79"/>
      <c r="O513" s="258"/>
      <c r="P513" s="79"/>
      <c r="Q513" s="79"/>
      <c r="R513" s="79"/>
      <c r="S513" s="79"/>
      <c r="T513" s="79"/>
      <c r="U513" s="131"/>
      <c r="V513" s="79"/>
      <c r="X513" s="264"/>
    </row>
    <row r="514" ht="24" customHeight="1" spans="1:24">
      <c r="A514" s="131"/>
      <c r="B514" s="131"/>
      <c r="C514" s="253"/>
      <c r="D514" s="254"/>
      <c r="E514" s="255"/>
      <c r="F514" s="131"/>
      <c r="G514" s="257"/>
      <c r="H514" s="79"/>
      <c r="I514" s="79"/>
      <c r="J514" s="79"/>
      <c r="K514" s="258"/>
      <c r="L514" s="82"/>
      <c r="M514" s="79"/>
      <c r="N514" s="79"/>
      <c r="O514" s="258"/>
      <c r="P514" s="79"/>
      <c r="Q514" s="79"/>
      <c r="R514" s="79"/>
      <c r="S514" s="79"/>
      <c r="T514" s="79"/>
      <c r="U514" s="131"/>
      <c r="V514" s="79"/>
      <c r="X514" s="264"/>
    </row>
    <row r="515" ht="24" customHeight="1" spans="1:24">
      <c r="A515" s="131"/>
      <c r="B515" s="131"/>
      <c r="C515" s="253"/>
      <c r="D515" s="254"/>
      <c r="E515" s="255"/>
      <c r="F515" s="131"/>
      <c r="G515" s="257"/>
      <c r="H515" s="79"/>
      <c r="I515" s="79"/>
      <c r="J515" s="79"/>
      <c r="K515" s="258"/>
      <c r="L515" s="82"/>
      <c r="M515" s="79"/>
      <c r="N515" s="79"/>
      <c r="O515" s="258"/>
      <c r="P515" s="79"/>
      <c r="Q515" s="79"/>
      <c r="R515" s="79"/>
      <c r="S515" s="79"/>
      <c r="T515" s="79"/>
      <c r="U515" s="131"/>
      <c r="V515" s="79"/>
      <c r="X515" s="264"/>
    </row>
    <row r="516" ht="24" customHeight="1" spans="1:24">
      <c r="A516" s="131"/>
      <c r="B516" s="131"/>
      <c r="C516" s="253"/>
      <c r="D516" s="254"/>
      <c r="E516" s="255"/>
      <c r="F516" s="131"/>
      <c r="G516" s="257"/>
      <c r="H516" s="79"/>
      <c r="I516" s="79"/>
      <c r="J516" s="79"/>
      <c r="K516" s="258"/>
      <c r="L516" s="82"/>
      <c r="M516" s="79"/>
      <c r="N516" s="79"/>
      <c r="O516" s="258"/>
      <c r="P516" s="79"/>
      <c r="Q516" s="79"/>
      <c r="R516" s="79"/>
      <c r="S516" s="79"/>
      <c r="T516" s="79"/>
      <c r="U516" s="131"/>
      <c r="V516" s="79"/>
      <c r="X516" s="264"/>
    </row>
    <row r="517" ht="24" customHeight="1" spans="1:24">
      <c r="A517" s="131"/>
      <c r="B517" s="131"/>
      <c r="C517" s="253"/>
      <c r="D517" s="254"/>
      <c r="E517" s="255"/>
      <c r="F517" s="131"/>
      <c r="G517" s="257"/>
      <c r="H517" s="79"/>
      <c r="I517" s="79"/>
      <c r="J517" s="79"/>
      <c r="K517" s="258"/>
      <c r="L517" s="82"/>
      <c r="M517" s="79"/>
      <c r="N517" s="79"/>
      <c r="O517" s="258"/>
      <c r="P517" s="79"/>
      <c r="Q517" s="79"/>
      <c r="R517" s="79"/>
      <c r="S517" s="79"/>
      <c r="T517" s="79"/>
      <c r="U517" s="131"/>
      <c r="V517" s="79"/>
      <c r="X517" s="264"/>
    </row>
    <row r="518" ht="24" customHeight="1" spans="1:24">
      <c r="A518" s="131"/>
      <c r="B518" s="131"/>
      <c r="C518" s="253"/>
      <c r="D518" s="254"/>
      <c r="E518" s="255"/>
      <c r="F518" s="131"/>
      <c r="G518" s="257"/>
      <c r="H518" s="79"/>
      <c r="I518" s="79"/>
      <c r="J518" s="79"/>
      <c r="K518" s="258"/>
      <c r="L518" s="82"/>
      <c r="M518" s="79"/>
      <c r="N518" s="79"/>
      <c r="O518" s="258"/>
      <c r="P518" s="79"/>
      <c r="Q518" s="79"/>
      <c r="R518" s="79"/>
      <c r="S518" s="79"/>
      <c r="T518" s="79"/>
      <c r="U518" s="131"/>
      <c r="V518" s="79"/>
      <c r="X518" s="264"/>
    </row>
    <row r="519" ht="24" customHeight="1" spans="1:24">
      <c r="A519" s="131"/>
      <c r="B519" s="131"/>
      <c r="C519" s="253"/>
      <c r="D519" s="254"/>
      <c r="E519" s="255"/>
      <c r="F519" s="131"/>
      <c r="G519" s="257"/>
      <c r="H519" s="79"/>
      <c r="I519" s="79"/>
      <c r="J519" s="79"/>
      <c r="K519" s="258"/>
      <c r="L519" s="82"/>
      <c r="M519" s="79"/>
      <c r="N519" s="79"/>
      <c r="O519" s="258"/>
      <c r="P519" s="79"/>
      <c r="Q519" s="79"/>
      <c r="R519" s="79"/>
      <c r="S519" s="79"/>
      <c r="T519" s="79"/>
      <c r="U519" s="131"/>
      <c r="V519" s="79"/>
      <c r="X519" s="264"/>
    </row>
    <row r="520" ht="24" customHeight="1" spans="1:24">
      <c r="A520" s="131"/>
      <c r="B520" s="131"/>
      <c r="C520" s="253"/>
      <c r="D520" s="254"/>
      <c r="E520" s="255"/>
      <c r="F520" s="131"/>
      <c r="G520" s="257"/>
      <c r="H520" s="79"/>
      <c r="I520" s="79"/>
      <c r="J520" s="79"/>
      <c r="K520" s="258"/>
      <c r="L520" s="82"/>
      <c r="M520" s="79"/>
      <c r="N520" s="79"/>
      <c r="O520" s="258"/>
      <c r="P520" s="79"/>
      <c r="Q520" s="79"/>
      <c r="R520" s="79"/>
      <c r="S520" s="79"/>
      <c r="T520" s="79"/>
      <c r="U520" s="131"/>
      <c r="V520" s="79"/>
      <c r="X520" s="264"/>
    </row>
    <row r="521" ht="24" customHeight="1" spans="1:24">
      <c r="A521" s="131"/>
      <c r="B521" s="131"/>
      <c r="C521" s="253"/>
      <c r="D521" s="254"/>
      <c r="E521" s="255"/>
      <c r="F521" s="131"/>
      <c r="G521" s="257"/>
      <c r="H521" s="79"/>
      <c r="I521" s="79"/>
      <c r="J521" s="79"/>
      <c r="K521" s="258"/>
      <c r="L521" s="82"/>
      <c r="M521" s="79"/>
      <c r="N521" s="79"/>
      <c r="O521" s="258"/>
      <c r="P521" s="79"/>
      <c r="Q521" s="79"/>
      <c r="R521" s="79"/>
      <c r="S521" s="79"/>
      <c r="T521" s="79"/>
      <c r="U521" s="131"/>
      <c r="V521" s="79"/>
      <c r="X521" s="264"/>
    </row>
    <row r="522" ht="24" customHeight="1" spans="1:24">
      <c r="A522" s="131"/>
      <c r="B522" s="131"/>
      <c r="C522" s="253"/>
      <c r="D522" s="254"/>
      <c r="E522" s="255"/>
      <c r="F522" s="131"/>
      <c r="G522" s="257"/>
      <c r="H522" s="79"/>
      <c r="I522" s="79"/>
      <c r="J522" s="79"/>
      <c r="K522" s="258"/>
      <c r="L522" s="82"/>
      <c r="M522" s="79"/>
      <c r="N522" s="79"/>
      <c r="O522" s="258"/>
      <c r="P522" s="79"/>
      <c r="Q522" s="79"/>
      <c r="R522" s="79"/>
      <c r="S522" s="79"/>
      <c r="T522" s="79"/>
      <c r="U522" s="131"/>
      <c r="V522" s="79"/>
      <c r="X522" s="264"/>
    </row>
    <row r="523" ht="24" customHeight="1" spans="1:24">
      <c r="A523" s="131"/>
      <c r="B523" s="131"/>
      <c r="C523" s="253"/>
      <c r="D523" s="254"/>
      <c r="E523" s="255"/>
      <c r="F523" s="131"/>
      <c r="G523" s="257"/>
      <c r="H523" s="79"/>
      <c r="I523" s="79"/>
      <c r="J523" s="79"/>
      <c r="K523" s="258"/>
      <c r="L523" s="82"/>
      <c r="M523" s="79"/>
      <c r="N523" s="79"/>
      <c r="O523" s="258"/>
      <c r="P523" s="79"/>
      <c r="Q523" s="79"/>
      <c r="R523" s="79"/>
      <c r="S523" s="79"/>
      <c r="T523" s="79"/>
      <c r="U523" s="131"/>
      <c r="V523" s="79"/>
      <c r="X523" s="264"/>
    </row>
    <row r="524" ht="24" customHeight="1" spans="1:24">
      <c r="A524" s="131"/>
      <c r="B524" s="131"/>
      <c r="C524" s="253"/>
      <c r="D524" s="254"/>
      <c r="E524" s="255"/>
      <c r="F524" s="131"/>
      <c r="G524" s="257"/>
      <c r="H524" s="79"/>
      <c r="I524" s="79"/>
      <c r="J524" s="79"/>
      <c r="K524" s="258"/>
      <c r="L524" s="82"/>
      <c r="M524" s="79"/>
      <c r="N524" s="79"/>
      <c r="O524" s="258"/>
      <c r="P524" s="79"/>
      <c r="Q524" s="79"/>
      <c r="R524" s="79"/>
      <c r="S524" s="79"/>
      <c r="T524" s="79"/>
      <c r="U524" s="131"/>
      <c r="V524" s="79"/>
      <c r="X524" s="264"/>
    </row>
    <row r="525" ht="24" customHeight="1" spans="1:24">
      <c r="A525" s="131"/>
      <c r="B525" s="131"/>
      <c r="C525" s="253"/>
      <c r="D525" s="254"/>
      <c r="E525" s="255"/>
      <c r="F525" s="131"/>
      <c r="G525" s="257"/>
      <c r="H525" s="79"/>
      <c r="I525" s="79"/>
      <c r="J525" s="79"/>
      <c r="K525" s="258"/>
      <c r="L525" s="82"/>
      <c r="M525" s="79"/>
      <c r="N525" s="79"/>
      <c r="O525" s="258"/>
      <c r="P525" s="79"/>
      <c r="Q525" s="79"/>
      <c r="R525" s="79"/>
      <c r="S525" s="79"/>
      <c r="T525" s="79"/>
      <c r="U525" s="131"/>
      <c r="V525" s="79"/>
      <c r="X525" s="264"/>
    </row>
    <row r="526" ht="24" customHeight="1" spans="1:24">
      <c r="A526" s="131"/>
      <c r="B526" s="131"/>
      <c r="C526" s="253"/>
      <c r="D526" s="254"/>
      <c r="E526" s="255"/>
      <c r="F526" s="131"/>
      <c r="G526" s="257"/>
      <c r="H526" s="79"/>
      <c r="I526" s="79"/>
      <c r="J526" s="79"/>
      <c r="K526" s="258"/>
      <c r="L526" s="82"/>
      <c r="M526" s="79"/>
      <c r="N526" s="79"/>
      <c r="O526" s="258"/>
      <c r="P526" s="79"/>
      <c r="Q526" s="79"/>
      <c r="R526" s="79"/>
      <c r="S526" s="79"/>
      <c r="T526" s="79"/>
      <c r="U526" s="131"/>
      <c r="V526" s="79"/>
      <c r="X526" s="264"/>
    </row>
    <row r="527" ht="24" customHeight="1" spans="1:24">
      <c r="A527" s="131"/>
      <c r="B527" s="131"/>
      <c r="C527" s="253"/>
      <c r="D527" s="254"/>
      <c r="E527" s="255"/>
      <c r="F527" s="131"/>
      <c r="G527" s="257"/>
      <c r="H527" s="79"/>
      <c r="I527" s="79"/>
      <c r="J527" s="79"/>
      <c r="K527" s="258"/>
      <c r="L527" s="82"/>
      <c r="M527" s="79"/>
      <c r="N527" s="79"/>
      <c r="O527" s="258"/>
      <c r="P527" s="79"/>
      <c r="Q527" s="79"/>
      <c r="R527" s="79"/>
      <c r="S527" s="79"/>
      <c r="T527" s="79"/>
      <c r="U527" s="131"/>
      <c r="V527" s="79"/>
      <c r="X527" s="264"/>
    </row>
    <row r="528" ht="24" customHeight="1" spans="1:24">
      <c r="A528" s="131"/>
      <c r="B528" s="131"/>
      <c r="C528" s="253"/>
      <c r="D528" s="254"/>
      <c r="E528" s="255"/>
      <c r="F528" s="131"/>
      <c r="G528" s="257"/>
      <c r="H528" s="79"/>
      <c r="I528" s="79"/>
      <c r="J528" s="79"/>
      <c r="K528" s="258"/>
      <c r="L528" s="82"/>
      <c r="M528" s="79"/>
      <c r="N528" s="79"/>
      <c r="O528" s="258"/>
      <c r="P528" s="79"/>
      <c r="Q528" s="79"/>
      <c r="R528" s="79"/>
      <c r="S528" s="79"/>
      <c r="T528" s="79"/>
      <c r="U528" s="131"/>
      <c r="V528" s="79"/>
      <c r="X528" s="264"/>
    </row>
    <row r="529" ht="24" customHeight="1" spans="1:24">
      <c r="A529" s="131"/>
      <c r="B529" s="131"/>
      <c r="C529" s="253"/>
      <c r="D529" s="254"/>
      <c r="E529" s="255"/>
      <c r="F529" s="131"/>
      <c r="G529" s="257"/>
      <c r="H529" s="79"/>
      <c r="I529" s="79"/>
      <c r="J529" s="79"/>
      <c r="K529" s="258"/>
      <c r="L529" s="82"/>
      <c r="M529" s="79"/>
      <c r="N529" s="79"/>
      <c r="O529" s="258"/>
      <c r="P529" s="79"/>
      <c r="Q529" s="79"/>
      <c r="R529" s="79"/>
      <c r="S529" s="79"/>
      <c r="T529" s="79"/>
      <c r="U529" s="131"/>
      <c r="V529" s="79"/>
      <c r="X529" s="264"/>
    </row>
    <row r="530" ht="24" customHeight="1" spans="1:24">
      <c r="A530" s="131"/>
      <c r="B530" s="131"/>
      <c r="C530" s="253"/>
      <c r="D530" s="254"/>
      <c r="E530" s="255"/>
      <c r="F530" s="131"/>
      <c r="G530" s="257"/>
      <c r="H530" s="79"/>
      <c r="I530" s="79"/>
      <c r="J530" s="79"/>
      <c r="K530" s="258"/>
      <c r="L530" s="82"/>
      <c r="M530" s="79"/>
      <c r="N530" s="79"/>
      <c r="O530" s="258"/>
      <c r="P530" s="79"/>
      <c r="Q530" s="79"/>
      <c r="R530" s="79"/>
      <c r="S530" s="79"/>
      <c r="T530" s="79"/>
      <c r="U530" s="131"/>
      <c r="V530" s="79"/>
      <c r="X530" s="264"/>
    </row>
    <row r="531" ht="24" customHeight="1" spans="1:24">
      <c r="A531" s="131"/>
      <c r="B531" s="131"/>
      <c r="C531" s="253"/>
      <c r="D531" s="254"/>
      <c r="E531" s="255"/>
      <c r="F531" s="131"/>
      <c r="G531" s="257"/>
      <c r="H531" s="79"/>
      <c r="I531" s="79"/>
      <c r="J531" s="79"/>
      <c r="K531" s="258"/>
      <c r="L531" s="82"/>
      <c r="M531" s="79"/>
      <c r="N531" s="79"/>
      <c r="O531" s="258"/>
      <c r="P531" s="79"/>
      <c r="Q531" s="79"/>
      <c r="R531" s="79"/>
      <c r="S531" s="79"/>
      <c r="T531" s="79"/>
      <c r="U531" s="131"/>
      <c r="V531" s="79"/>
      <c r="X531" s="264"/>
    </row>
    <row r="532" ht="24" customHeight="1" spans="1:24">
      <c r="A532" s="131"/>
      <c r="B532" s="131"/>
      <c r="C532" s="253"/>
      <c r="D532" s="254"/>
      <c r="E532" s="255"/>
      <c r="F532" s="131"/>
      <c r="G532" s="257"/>
      <c r="H532" s="79"/>
      <c r="I532" s="79"/>
      <c r="J532" s="79"/>
      <c r="K532" s="258"/>
      <c r="L532" s="82"/>
      <c r="M532" s="79"/>
      <c r="N532" s="79"/>
      <c r="O532" s="258"/>
      <c r="P532" s="79"/>
      <c r="Q532" s="79"/>
      <c r="R532" s="79"/>
      <c r="S532" s="79"/>
      <c r="T532" s="79"/>
      <c r="U532" s="131"/>
      <c r="V532" s="79"/>
      <c r="X532" s="264"/>
    </row>
    <row r="533" ht="24" customHeight="1" spans="1:24">
      <c r="A533" s="131"/>
      <c r="B533" s="131"/>
      <c r="C533" s="253"/>
      <c r="D533" s="254"/>
      <c r="E533" s="255"/>
      <c r="F533" s="131"/>
      <c r="G533" s="257"/>
      <c r="H533" s="79"/>
      <c r="I533" s="79"/>
      <c r="J533" s="79"/>
      <c r="K533" s="258"/>
      <c r="L533" s="82"/>
      <c r="M533" s="79"/>
      <c r="N533" s="79"/>
      <c r="O533" s="258"/>
      <c r="P533" s="79"/>
      <c r="Q533" s="79"/>
      <c r="R533" s="79"/>
      <c r="S533" s="79"/>
      <c r="T533" s="79"/>
      <c r="U533" s="131"/>
      <c r="V533" s="79"/>
      <c r="X533" s="264"/>
    </row>
    <row r="534" ht="24" customHeight="1" spans="1:24">
      <c r="A534" s="131"/>
      <c r="B534" s="131"/>
      <c r="C534" s="253"/>
      <c r="D534" s="254"/>
      <c r="E534" s="255"/>
      <c r="F534" s="131"/>
      <c r="G534" s="257"/>
      <c r="H534" s="79"/>
      <c r="I534" s="79"/>
      <c r="J534" s="79"/>
      <c r="K534" s="258"/>
      <c r="L534" s="82"/>
      <c r="M534" s="79"/>
      <c r="N534" s="79"/>
      <c r="O534" s="258"/>
      <c r="P534" s="79"/>
      <c r="Q534" s="79"/>
      <c r="R534" s="79"/>
      <c r="S534" s="79"/>
      <c r="T534" s="79"/>
      <c r="U534" s="131"/>
      <c r="V534" s="79"/>
      <c r="X534" s="264"/>
    </row>
    <row r="535" ht="24" customHeight="1" spans="1:24">
      <c r="A535" s="131"/>
      <c r="B535" s="131"/>
      <c r="C535" s="253"/>
      <c r="D535" s="254"/>
      <c r="E535" s="255"/>
      <c r="F535" s="131"/>
      <c r="G535" s="257"/>
      <c r="H535" s="79"/>
      <c r="I535" s="79"/>
      <c r="J535" s="79"/>
      <c r="K535" s="258"/>
      <c r="L535" s="82"/>
      <c r="M535" s="79"/>
      <c r="N535" s="79"/>
      <c r="O535" s="258"/>
      <c r="P535" s="79"/>
      <c r="Q535" s="79"/>
      <c r="R535" s="79"/>
      <c r="S535" s="79"/>
      <c r="T535" s="79"/>
      <c r="U535" s="131"/>
      <c r="V535" s="79"/>
      <c r="X535" s="264"/>
    </row>
    <row r="536" ht="24" customHeight="1" spans="1:24">
      <c r="A536" s="131"/>
      <c r="B536" s="131"/>
      <c r="C536" s="253"/>
      <c r="D536" s="254"/>
      <c r="E536" s="255"/>
      <c r="F536" s="131"/>
      <c r="G536" s="257"/>
      <c r="H536" s="79"/>
      <c r="I536" s="79"/>
      <c r="J536" s="79"/>
      <c r="K536" s="258"/>
      <c r="L536" s="82"/>
      <c r="M536" s="79"/>
      <c r="N536" s="79"/>
      <c r="O536" s="258"/>
      <c r="P536" s="79"/>
      <c r="Q536" s="79"/>
      <c r="R536" s="79"/>
      <c r="S536" s="79"/>
      <c r="T536" s="79"/>
      <c r="U536" s="131"/>
      <c r="V536" s="79"/>
      <c r="X536" s="264"/>
    </row>
    <row r="537" ht="24" customHeight="1" spans="1:24">
      <c r="A537" s="131"/>
      <c r="B537" s="131"/>
      <c r="C537" s="253"/>
      <c r="D537" s="254"/>
      <c r="E537" s="255"/>
      <c r="F537" s="131"/>
      <c r="G537" s="257"/>
      <c r="H537" s="79"/>
      <c r="I537" s="79"/>
      <c r="J537" s="79"/>
      <c r="K537" s="258"/>
      <c r="L537" s="82"/>
      <c r="M537" s="79"/>
      <c r="N537" s="79"/>
      <c r="O537" s="258"/>
      <c r="P537" s="79"/>
      <c r="Q537" s="79"/>
      <c r="R537" s="79"/>
      <c r="S537" s="79"/>
      <c r="T537" s="79"/>
      <c r="U537" s="131"/>
      <c r="V537" s="79"/>
      <c r="X537" s="264"/>
    </row>
    <row r="538" ht="24" customHeight="1" spans="1:24">
      <c r="A538" s="131"/>
      <c r="B538" s="131"/>
      <c r="C538" s="253"/>
      <c r="D538" s="254"/>
      <c r="E538" s="255"/>
      <c r="F538" s="131"/>
      <c r="G538" s="257"/>
      <c r="H538" s="79"/>
      <c r="I538" s="79"/>
      <c r="J538" s="79"/>
      <c r="K538" s="258"/>
      <c r="L538" s="82"/>
      <c r="M538" s="79"/>
      <c r="N538" s="79"/>
      <c r="O538" s="258"/>
      <c r="P538" s="79"/>
      <c r="Q538" s="79"/>
      <c r="R538" s="79"/>
      <c r="S538" s="79"/>
      <c r="T538" s="79"/>
      <c r="U538" s="131"/>
      <c r="V538" s="79"/>
      <c r="X538" s="264"/>
    </row>
    <row r="539" ht="24" customHeight="1" spans="1:24">
      <c r="A539" s="131"/>
      <c r="B539" s="131"/>
      <c r="C539" s="253"/>
      <c r="D539" s="254"/>
      <c r="E539" s="255"/>
      <c r="F539" s="131"/>
      <c r="G539" s="257"/>
      <c r="H539" s="79"/>
      <c r="I539" s="79"/>
      <c r="J539" s="79"/>
      <c r="K539" s="258"/>
      <c r="L539" s="82"/>
      <c r="M539" s="79"/>
      <c r="N539" s="79"/>
      <c r="O539" s="258"/>
      <c r="P539" s="79"/>
      <c r="Q539" s="79"/>
      <c r="R539" s="79"/>
      <c r="S539" s="79"/>
      <c r="T539" s="79"/>
      <c r="U539" s="131"/>
      <c r="V539" s="79"/>
      <c r="X539" s="264"/>
    </row>
    <row r="540" ht="24" customHeight="1" spans="1:24">
      <c r="A540" s="131"/>
      <c r="B540" s="131"/>
      <c r="C540" s="253"/>
      <c r="D540" s="254"/>
      <c r="E540" s="255"/>
      <c r="F540" s="131"/>
      <c r="G540" s="257"/>
      <c r="H540" s="79"/>
      <c r="I540" s="79"/>
      <c r="J540" s="79"/>
      <c r="K540" s="258"/>
      <c r="L540" s="82"/>
      <c r="M540" s="79"/>
      <c r="N540" s="79"/>
      <c r="O540" s="258"/>
      <c r="P540" s="79"/>
      <c r="Q540" s="79"/>
      <c r="R540" s="79"/>
      <c r="S540" s="79"/>
      <c r="T540" s="79"/>
      <c r="U540" s="131"/>
      <c r="V540" s="79"/>
      <c r="X540" s="264"/>
    </row>
    <row r="541" ht="24" customHeight="1" spans="1:24">
      <c r="A541" s="131"/>
      <c r="B541" s="131"/>
      <c r="C541" s="253"/>
      <c r="D541" s="254"/>
      <c r="E541" s="255"/>
      <c r="F541" s="131"/>
      <c r="G541" s="257"/>
      <c r="H541" s="79"/>
      <c r="I541" s="79"/>
      <c r="J541" s="79"/>
      <c r="K541" s="258"/>
      <c r="L541" s="82"/>
      <c r="M541" s="79"/>
      <c r="N541" s="79"/>
      <c r="O541" s="258"/>
      <c r="P541" s="79"/>
      <c r="Q541" s="79"/>
      <c r="R541" s="79"/>
      <c r="S541" s="79"/>
      <c r="T541" s="79"/>
      <c r="U541" s="131"/>
      <c r="V541" s="79"/>
      <c r="X541" s="264"/>
    </row>
    <row r="542" ht="24" customHeight="1" spans="1:24">
      <c r="A542" s="131"/>
      <c r="B542" s="131"/>
      <c r="C542" s="253"/>
      <c r="D542" s="254"/>
      <c r="E542" s="255"/>
      <c r="F542" s="131"/>
      <c r="G542" s="257"/>
      <c r="H542" s="79"/>
      <c r="I542" s="79"/>
      <c r="J542" s="79"/>
      <c r="K542" s="258"/>
      <c r="L542" s="82"/>
      <c r="M542" s="79"/>
      <c r="N542" s="79"/>
      <c r="O542" s="258"/>
      <c r="P542" s="79"/>
      <c r="Q542" s="79"/>
      <c r="R542" s="79"/>
      <c r="S542" s="79"/>
      <c r="T542" s="79"/>
      <c r="U542" s="131"/>
      <c r="V542" s="79"/>
      <c r="X542" s="264"/>
    </row>
    <row r="543" ht="24" customHeight="1" spans="1:24">
      <c r="A543" s="131"/>
      <c r="B543" s="131"/>
      <c r="C543" s="253"/>
      <c r="D543" s="254"/>
      <c r="E543" s="255"/>
      <c r="F543" s="131"/>
      <c r="G543" s="257"/>
      <c r="H543" s="79"/>
      <c r="I543" s="79"/>
      <c r="J543" s="79"/>
      <c r="K543" s="258"/>
      <c r="L543" s="82"/>
      <c r="M543" s="79"/>
      <c r="N543" s="79"/>
      <c r="O543" s="258"/>
      <c r="P543" s="79"/>
      <c r="Q543" s="79"/>
      <c r="R543" s="79"/>
      <c r="S543" s="79"/>
      <c r="T543" s="79"/>
      <c r="U543" s="131"/>
      <c r="V543" s="79"/>
      <c r="X543" s="264"/>
    </row>
    <row r="544" ht="24" customHeight="1" spans="1:24">
      <c r="A544" s="131"/>
      <c r="B544" s="131"/>
      <c r="C544" s="253"/>
      <c r="D544" s="254"/>
      <c r="E544" s="255"/>
      <c r="F544" s="131"/>
      <c r="G544" s="257"/>
      <c r="H544" s="79"/>
      <c r="I544" s="79"/>
      <c r="J544" s="79"/>
      <c r="K544" s="258"/>
      <c r="L544" s="82"/>
      <c r="M544" s="79"/>
      <c r="N544" s="79"/>
      <c r="O544" s="258"/>
      <c r="P544" s="79"/>
      <c r="Q544" s="79"/>
      <c r="R544" s="79"/>
      <c r="S544" s="79"/>
      <c r="T544" s="79"/>
      <c r="U544" s="131"/>
      <c r="V544" s="79"/>
      <c r="X544" s="264"/>
    </row>
    <row r="545" ht="24" customHeight="1" spans="1:24">
      <c r="A545" s="131"/>
      <c r="B545" s="131"/>
      <c r="C545" s="253"/>
      <c r="D545" s="254"/>
      <c r="E545" s="255"/>
      <c r="F545" s="131"/>
      <c r="G545" s="257"/>
      <c r="H545" s="79"/>
      <c r="I545" s="79"/>
      <c r="J545" s="79"/>
      <c r="K545" s="258"/>
      <c r="L545" s="82"/>
      <c r="M545" s="79"/>
      <c r="N545" s="79"/>
      <c r="O545" s="258"/>
      <c r="P545" s="79"/>
      <c r="Q545" s="79"/>
      <c r="R545" s="79"/>
      <c r="S545" s="79"/>
      <c r="T545" s="79"/>
      <c r="U545" s="131"/>
      <c r="V545" s="79"/>
      <c r="X545" s="264"/>
    </row>
    <row r="546" ht="24" customHeight="1" spans="1:24">
      <c r="A546" s="131"/>
      <c r="B546" s="131"/>
      <c r="C546" s="253"/>
      <c r="D546" s="254"/>
      <c r="E546" s="255"/>
      <c r="F546" s="131"/>
      <c r="G546" s="257"/>
      <c r="H546" s="79"/>
      <c r="I546" s="79"/>
      <c r="J546" s="79"/>
      <c r="K546" s="258"/>
      <c r="L546" s="82"/>
      <c r="M546" s="79"/>
      <c r="N546" s="79"/>
      <c r="O546" s="258"/>
      <c r="P546" s="79"/>
      <c r="Q546" s="79"/>
      <c r="R546" s="79"/>
      <c r="S546" s="79"/>
      <c r="T546" s="79"/>
      <c r="U546" s="131"/>
      <c r="V546" s="79"/>
      <c r="X546" s="264"/>
    </row>
    <row r="547" ht="24" customHeight="1" spans="1:24">
      <c r="A547" s="131"/>
      <c r="B547" s="131"/>
      <c r="C547" s="253"/>
      <c r="D547" s="254"/>
      <c r="E547" s="255"/>
      <c r="F547" s="131"/>
      <c r="G547" s="257"/>
      <c r="H547" s="79"/>
      <c r="I547" s="79"/>
      <c r="J547" s="79"/>
      <c r="K547" s="258"/>
      <c r="L547" s="82"/>
      <c r="M547" s="79"/>
      <c r="N547" s="79"/>
      <c r="O547" s="258"/>
      <c r="P547" s="79"/>
      <c r="Q547" s="79"/>
      <c r="R547" s="79"/>
      <c r="S547" s="79"/>
      <c r="T547" s="79"/>
      <c r="U547" s="131"/>
      <c r="V547" s="79"/>
      <c r="X547" s="264"/>
    </row>
    <row r="548" ht="24" customHeight="1" spans="1:24">
      <c r="A548" s="131"/>
      <c r="B548" s="131"/>
      <c r="C548" s="253"/>
      <c r="D548" s="254"/>
      <c r="E548" s="255"/>
      <c r="F548" s="131"/>
      <c r="G548" s="257"/>
      <c r="H548" s="79"/>
      <c r="I548" s="79"/>
      <c r="J548" s="79"/>
      <c r="K548" s="258"/>
      <c r="L548" s="82"/>
      <c r="M548" s="79"/>
      <c r="N548" s="79"/>
      <c r="O548" s="258"/>
      <c r="P548" s="79"/>
      <c r="Q548" s="79"/>
      <c r="R548" s="79"/>
      <c r="S548" s="79"/>
      <c r="T548" s="79"/>
      <c r="U548" s="131"/>
      <c r="V548" s="79"/>
      <c r="X548" s="264"/>
    </row>
    <row r="549" ht="24" customHeight="1" spans="1:24">
      <c r="A549" s="131"/>
      <c r="B549" s="131"/>
      <c r="C549" s="253"/>
      <c r="D549" s="254"/>
      <c r="E549" s="255"/>
      <c r="F549" s="131"/>
      <c r="G549" s="257"/>
      <c r="H549" s="79"/>
      <c r="I549" s="79"/>
      <c r="J549" s="79"/>
      <c r="K549" s="258"/>
      <c r="L549" s="82"/>
      <c r="M549" s="79"/>
      <c r="N549" s="79"/>
      <c r="O549" s="258"/>
      <c r="P549" s="79"/>
      <c r="Q549" s="79"/>
      <c r="R549" s="79"/>
      <c r="S549" s="79"/>
      <c r="T549" s="79"/>
      <c r="U549" s="131"/>
      <c r="V549" s="79"/>
      <c r="X549" s="264"/>
    </row>
    <row r="550" ht="24" customHeight="1" spans="1:24">
      <c r="A550" s="131"/>
      <c r="B550" s="131"/>
      <c r="C550" s="253"/>
      <c r="D550" s="254"/>
      <c r="E550" s="255"/>
      <c r="F550" s="131"/>
      <c r="G550" s="257"/>
      <c r="H550" s="79"/>
      <c r="I550" s="79"/>
      <c r="J550" s="79"/>
      <c r="K550" s="258"/>
      <c r="L550" s="82"/>
      <c r="M550" s="79"/>
      <c r="N550" s="79"/>
      <c r="O550" s="258"/>
      <c r="P550" s="79"/>
      <c r="Q550" s="79"/>
      <c r="R550" s="79"/>
      <c r="S550" s="79"/>
      <c r="T550" s="79"/>
      <c r="U550" s="131"/>
      <c r="V550" s="79"/>
      <c r="X550" s="264"/>
    </row>
    <row r="551" ht="24" customHeight="1" spans="1:24">
      <c r="A551" s="131"/>
      <c r="B551" s="131"/>
      <c r="C551" s="253"/>
      <c r="D551" s="254"/>
      <c r="E551" s="255"/>
      <c r="F551" s="131"/>
      <c r="G551" s="257"/>
      <c r="H551" s="79"/>
      <c r="I551" s="79"/>
      <c r="J551" s="79"/>
      <c r="K551" s="258"/>
      <c r="L551" s="82"/>
      <c r="M551" s="79"/>
      <c r="N551" s="79"/>
      <c r="O551" s="258"/>
      <c r="P551" s="79"/>
      <c r="Q551" s="79"/>
      <c r="R551" s="79"/>
      <c r="S551" s="79"/>
      <c r="T551" s="79"/>
      <c r="U551" s="131"/>
      <c r="V551" s="79"/>
      <c r="X551" s="264"/>
    </row>
    <row r="552" ht="24" customHeight="1" spans="1:24">
      <c r="A552" s="131"/>
      <c r="B552" s="131"/>
      <c r="C552" s="253"/>
      <c r="D552" s="254"/>
      <c r="E552" s="255"/>
      <c r="F552" s="131"/>
      <c r="G552" s="257"/>
      <c r="H552" s="79"/>
      <c r="I552" s="79"/>
      <c r="J552" s="79"/>
      <c r="K552" s="258"/>
      <c r="L552" s="82"/>
      <c r="M552" s="79"/>
      <c r="N552" s="79"/>
      <c r="O552" s="258"/>
      <c r="P552" s="79"/>
      <c r="Q552" s="79"/>
      <c r="R552" s="79"/>
      <c r="S552" s="79"/>
      <c r="T552" s="79"/>
      <c r="U552" s="131"/>
      <c r="V552" s="79"/>
      <c r="X552" s="264"/>
    </row>
    <row r="553" ht="24" customHeight="1" spans="1:24">
      <c r="A553" s="131"/>
      <c r="B553" s="131"/>
      <c r="C553" s="253"/>
      <c r="D553" s="254"/>
      <c r="E553" s="255"/>
      <c r="F553" s="131"/>
      <c r="G553" s="257"/>
      <c r="H553" s="79"/>
      <c r="I553" s="79"/>
      <c r="J553" s="79"/>
      <c r="K553" s="258"/>
      <c r="L553" s="82"/>
      <c r="M553" s="79"/>
      <c r="N553" s="79"/>
      <c r="O553" s="258"/>
      <c r="P553" s="79"/>
      <c r="Q553" s="79"/>
      <c r="R553" s="79"/>
      <c r="S553" s="79"/>
      <c r="T553" s="79"/>
      <c r="U553" s="131"/>
      <c r="V553" s="79"/>
      <c r="X553" s="264"/>
    </row>
    <row r="554" ht="24" customHeight="1" spans="1:24">
      <c r="A554" s="131"/>
      <c r="B554" s="131"/>
      <c r="C554" s="253"/>
      <c r="D554" s="254"/>
      <c r="E554" s="255"/>
      <c r="F554" s="131"/>
      <c r="G554" s="257"/>
      <c r="H554" s="79"/>
      <c r="I554" s="79"/>
      <c r="J554" s="79"/>
      <c r="K554" s="258"/>
      <c r="L554" s="82"/>
      <c r="M554" s="79"/>
      <c r="N554" s="79"/>
      <c r="O554" s="258"/>
      <c r="P554" s="79"/>
      <c r="Q554" s="79"/>
      <c r="R554" s="79"/>
      <c r="S554" s="79"/>
      <c r="T554" s="79"/>
      <c r="U554" s="131"/>
      <c r="V554" s="79"/>
      <c r="X554" s="264"/>
    </row>
    <row r="555" ht="24" customHeight="1" spans="1:24">
      <c r="A555" s="131"/>
      <c r="B555" s="131"/>
      <c r="C555" s="253"/>
      <c r="D555" s="254"/>
      <c r="E555" s="255"/>
      <c r="F555" s="131"/>
      <c r="G555" s="257"/>
      <c r="H555" s="79"/>
      <c r="I555" s="79"/>
      <c r="J555" s="79"/>
      <c r="K555" s="258"/>
      <c r="L555" s="82"/>
      <c r="M555" s="79"/>
      <c r="N555" s="79"/>
      <c r="O555" s="258"/>
      <c r="P555" s="79"/>
      <c r="Q555" s="79"/>
      <c r="R555" s="79"/>
      <c r="S555" s="79"/>
      <c r="T555" s="79"/>
      <c r="U555" s="131"/>
      <c r="V555" s="79"/>
      <c r="X555" s="264"/>
    </row>
    <row r="556" ht="24" customHeight="1" spans="1:24">
      <c r="A556" s="131"/>
      <c r="B556" s="131"/>
      <c r="C556" s="253"/>
      <c r="D556" s="254"/>
      <c r="E556" s="255"/>
      <c r="F556" s="131"/>
      <c r="G556" s="257"/>
      <c r="H556" s="79"/>
      <c r="I556" s="79"/>
      <c r="J556" s="79"/>
      <c r="K556" s="258"/>
      <c r="L556" s="82"/>
      <c r="M556" s="79"/>
      <c r="N556" s="79"/>
      <c r="O556" s="258"/>
      <c r="P556" s="79"/>
      <c r="Q556" s="79"/>
      <c r="R556" s="79"/>
      <c r="S556" s="79"/>
      <c r="T556" s="79"/>
      <c r="U556" s="131"/>
      <c r="V556" s="79"/>
      <c r="X556" s="264"/>
    </row>
    <row r="557" ht="24" customHeight="1" spans="1:24">
      <c r="A557" s="131"/>
      <c r="B557" s="131"/>
      <c r="C557" s="253"/>
      <c r="D557" s="254"/>
      <c r="E557" s="255"/>
      <c r="F557" s="131"/>
      <c r="G557" s="257"/>
      <c r="H557" s="79"/>
      <c r="I557" s="79"/>
      <c r="J557" s="79"/>
      <c r="K557" s="258"/>
      <c r="L557" s="82"/>
      <c r="M557" s="79"/>
      <c r="N557" s="79"/>
      <c r="O557" s="258"/>
      <c r="P557" s="79"/>
      <c r="Q557" s="79"/>
      <c r="R557" s="79"/>
      <c r="S557" s="79"/>
      <c r="T557" s="79"/>
      <c r="U557" s="131"/>
      <c r="V557" s="79"/>
      <c r="X557" s="264"/>
    </row>
    <row r="558" ht="24" customHeight="1" spans="1:24">
      <c r="A558" s="131"/>
      <c r="B558" s="131"/>
      <c r="C558" s="253"/>
      <c r="D558" s="254"/>
      <c r="E558" s="255"/>
      <c r="F558" s="131"/>
      <c r="G558" s="257"/>
      <c r="H558" s="79"/>
      <c r="I558" s="79"/>
      <c r="J558" s="79"/>
      <c r="K558" s="258"/>
      <c r="L558" s="82"/>
      <c r="M558" s="79"/>
      <c r="N558" s="79"/>
      <c r="O558" s="258"/>
      <c r="P558" s="79"/>
      <c r="Q558" s="79"/>
      <c r="R558" s="79"/>
      <c r="S558" s="79"/>
      <c r="T558" s="79"/>
      <c r="U558" s="131"/>
      <c r="V558" s="79"/>
      <c r="X558" s="264"/>
    </row>
    <row r="559" ht="24" customHeight="1" spans="1:24">
      <c r="A559" s="131"/>
      <c r="B559" s="131"/>
      <c r="C559" s="253"/>
      <c r="D559" s="254"/>
      <c r="E559" s="255"/>
      <c r="F559" s="131"/>
      <c r="G559" s="257"/>
      <c r="H559" s="79"/>
      <c r="I559" s="79"/>
      <c r="J559" s="79"/>
      <c r="K559" s="258"/>
      <c r="L559" s="82"/>
      <c r="M559" s="79"/>
      <c r="N559" s="79"/>
      <c r="O559" s="258"/>
      <c r="P559" s="79"/>
      <c r="Q559" s="79"/>
      <c r="R559" s="79"/>
      <c r="S559" s="79"/>
      <c r="T559" s="79"/>
      <c r="U559" s="131"/>
      <c r="V559" s="79"/>
      <c r="X559" s="264"/>
    </row>
    <row r="560" ht="24" customHeight="1" spans="1:24">
      <c r="A560" s="131"/>
      <c r="B560" s="131"/>
      <c r="C560" s="253"/>
      <c r="D560" s="254"/>
      <c r="E560" s="255"/>
      <c r="F560" s="131"/>
      <c r="G560" s="257"/>
      <c r="H560" s="79"/>
      <c r="I560" s="79"/>
      <c r="J560" s="79"/>
      <c r="K560" s="258"/>
      <c r="L560" s="82"/>
      <c r="M560" s="79"/>
      <c r="N560" s="79"/>
      <c r="O560" s="258"/>
      <c r="P560" s="79"/>
      <c r="Q560" s="79"/>
      <c r="R560" s="79"/>
      <c r="S560" s="79"/>
      <c r="T560" s="79"/>
      <c r="U560" s="131"/>
      <c r="V560" s="79"/>
      <c r="X560" s="264"/>
    </row>
    <row r="561" ht="24" customHeight="1" spans="1:24">
      <c r="A561" s="131"/>
      <c r="B561" s="131"/>
      <c r="C561" s="253"/>
      <c r="D561" s="254"/>
      <c r="E561" s="255"/>
      <c r="F561" s="131"/>
      <c r="G561" s="257"/>
      <c r="H561" s="79"/>
      <c r="I561" s="79"/>
      <c r="J561" s="79"/>
      <c r="K561" s="258"/>
      <c r="L561" s="82"/>
      <c r="M561" s="79"/>
      <c r="N561" s="79"/>
      <c r="O561" s="258"/>
      <c r="P561" s="79"/>
      <c r="Q561" s="79"/>
      <c r="R561" s="79"/>
      <c r="S561" s="79"/>
      <c r="T561" s="79"/>
      <c r="U561" s="131"/>
      <c r="V561" s="79"/>
      <c r="X561" s="264"/>
    </row>
    <row r="562" ht="24" customHeight="1" spans="1:24">
      <c r="A562" s="131"/>
      <c r="B562" s="131"/>
      <c r="C562" s="253"/>
      <c r="D562" s="254"/>
      <c r="E562" s="255"/>
      <c r="F562" s="131"/>
      <c r="G562" s="257"/>
      <c r="H562" s="79"/>
      <c r="I562" s="79"/>
      <c r="J562" s="79"/>
      <c r="K562" s="258"/>
      <c r="L562" s="82"/>
      <c r="M562" s="79"/>
      <c r="N562" s="79"/>
      <c r="O562" s="258"/>
      <c r="P562" s="79"/>
      <c r="Q562" s="79"/>
      <c r="R562" s="79"/>
      <c r="S562" s="79"/>
      <c r="T562" s="79"/>
      <c r="U562" s="131"/>
      <c r="V562" s="79"/>
      <c r="X562" s="264"/>
    </row>
    <row r="563" ht="24" customHeight="1" spans="1:24">
      <c r="A563" s="131"/>
      <c r="B563" s="131"/>
      <c r="C563" s="253"/>
      <c r="D563" s="254"/>
      <c r="E563" s="255"/>
      <c r="F563" s="131"/>
      <c r="G563" s="257"/>
      <c r="H563" s="79"/>
      <c r="I563" s="79"/>
      <c r="J563" s="79"/>
      <c r="K563" s="258"/>
      <c r="L563" s="82"/>
      <c r="M563" s="79"/>
      <c r="N563" s="79"/>
      <c r="O563" s="258"/>
      <c r="P563" s="79"/>
      <c r="Q563" s="79"/>
      <c r="R563" s="79"/>
      <c r="S563" s="79"/>
      <c r="T563" s="79"/>
      <c r="U563" s="131"/>
      <c r="V563" s="79"/>
      <c r="X563" s="264"/>
    </row>
    <row r="564" ht="24" customHeight="1" spans="1:24">
      <c r="A564" s="131"/>
      <c r="B564" s="131"/>
      <c r="C564" s="253"/>
      <c r="D564" s="254"/>
      <c r="E564" s="255"/>
      <c r="F564" s="131"/>
      <c r="G564" s="257"/>
      <c r="H564" s="79"/>
      <c r="I564" s="79"/>
      <c r="J564" s="79"/>
      <c r="K564" s="258"/>
      <c r="L564" s="82"/>
      <c r="M564" s="79"/>
      <c r="N564" s="79"/>
      <c r="O564" s="258"/>
      <c r="P564" s="79"/>
      <c r="Q564" s="79"/>
      <c r="R564" s="79"/>
      <c r="S564" s="79"/>
      <c r="T564" s="79"/>
      <c r="U564" s="131"/>
      <c r="V564" s="79"/>
      <c r="X564" s="264"/>
    </row>
    <row r="565" ht="24" customHeight="1" spans="1:24">
      <c r="A565" s="131"/>
      <c r="B565" s="131"/>
      <c r="C565" s="253"/>
      <c r="D565" s="254"/>
      <c r="E565" s="255"/>
      <c r="F565" s="131"/>
      <c r="G565" s="257"/>
      <c r="H565" s="79"/>
      <c r="I565" s="79"/>
      <c r="J565" s="79"/>
      <c r="K565" s="258"/>
      <c r="L565" s="82"/>
      <c r="M565" s="79"/>
      <c r="N565" s="79"/>
      <c r="O565" s="258"/>
      <c r="P565" s="79"/>
      <c r="Q565" s="79"/>
      <c r="R565" s="79"/>
      <c r="S565" s="79"/>
      <c r="T565" s="79"/>
      <c r="U565" s="131"/>
      <c r="V565" s="79"/>
      <c r="X565" s="264"/>
    </row>
    <row r="566" ht="24" customHeight="1" spans="1:24">
      <c r="A566" s="131"/>
      <c r="B566" s="131"/>
      <c r="C566" s="253"/>
      <c r="D566" s="254"/>
      <c r="E566" s="255"/>
      <c r="F566" s="131"/>
      <c r="G566" s="257"/>
      <c r="H566" s="79"/>
      <c r="I566" s="79"/>
      <c r="J566" s="79"/>
      <c r="K566" s="258"/>
      <c r="L566" s="82"/>
      <c r="M566" s="79"/>
      <c r="N566" s="79"/>
      <c r="O566" s="258"/>
      <c r="P566" s="79"/>
      <c r="Q566" s="79"/>
      <c r="R566" s="79"/>
      <c r="S566" s="79"/>
      <c r="T566" s="79"/>
      <c r="U566" s="131"/>
      <c r="V566" s="79"/>
      <c r="X566" s="264"/>
    </row>
    <row r="567" ht="24" customHeight="1" spans="1:24">
      <c r="A567" s="131"/>
      <c r="B567" s="131"/>
      <c r="C567" s="253"/>
      <c r="D567" s="254"/>
      <c r="E567" s="255"/>
      <c r="F567" s="131"/>
      <c r="G567" s="257"/>
      <c r="H567" s="79"/>
      <c r="I567" s="79"/>
      <c r="J567" s="79"/>
      <c r="K567" s="258"/>
      <c r="L567" s="82"/>
      <c r="M567" s="79"/>
      <c r="N567" s="79"/>
      <c r="O567" s="258"/>
      <c r="P567" s="79"/>
      <c r="Q567" s="79"/>
      <c r="R567" s="79"/>
      <c r="S567" s="79"/>
      <c r="T567" s="79"/>
      <c r="U567" s="131"/>
      <c r="V567" s="79"/>
      <c r="X567" s="264"/>
    </row>
    <row r="568" ht="24" customHeight="1" spans="1:24">
      <c r="A568" s="131"/>
      <c r="B568" s="131"/>
      <c r="C568" s="253"/>
      <c r="D568" s="254"/>
      <c r="E568" s="255"/>
      <c r="F568" s="131"/>
      <c r="G568" s="257"/>
      <c r="H568" s="79"/>
      <c r="I568" s="79"/>
      <c r="J568" s="79"/>
      <c r="K568" s="258"/>
      <c r="L568" s="82"/>
      <c r="M568" s="79"/>
      <c r="N568" s="79"/>
      <c r="O568" s="258"/>
      <c r="P568" s="79"/>
      <c r="Q568" s="79"/>
      <c r="R568" s="79"/>
      <c r="S568" s="79"/>
      <c r="T568" s="79"/>
      <c r="U568" s="131"/>
      <c r="V568" s="79"/>
      <c r="X568" s="264"/>
    </row>
    <row r="569" ht="24" customHeight="1" spans="1:24">
      <c r="A569" s="131"/>
      <c r="B569" s="131"/>
      <c r="C569" s="253"/>
      <c r="D569" s="254"/>
      <c r="E569" s="255"/>
      <c r="F569" s="131"/>
      <c r="G569" s="257"/>
      <c r="H569" s="79"/>
      <c r="I569" s="79"/>
      <c r="J569" s="79"/>
      <c r="K569" s="258"/>
      <c r="L569" s="82"/>
      <c r="M569" s="79"/>
      <c r="N569" s="79"/>
      <c r="O569" s="258"/>
      <c r="P569" s="79"/>
      <c r="Q569" s="79"/>
      <c r="R569" s="79"/>
      <c r="S569" s="79"/>
      <c r="T569" s="79"/>
      <c r="U569" s="131"/>
      <c r="V569" s="79"/>
      <c r="X569" s="264"/>
    </row>
    <row r="570" ht="24" customHeight="1" spans="1:24">
      <c r="A570" s="131"/>
      <c r="B570" s="131"/>
      <c r="C570" s="253"/>
      <c r="D570" s="254"/>
      <c r="E570" s="255"/>
      <c r="F570" s="131"/>
      <c r="G570" s="257"/>
      <c r="H570" s="79"/>
      <c r="I570" s="79"/>
      <c r="J570" s="79"/>
      <c r="K570" s="258"/>
      <c r="L570" s="82"/>
      <c r="M570" s="79"/>
      <c r="N570" s="79"/>
      <c r="O570" s="258"/>
      <c r="P570" s="79"/>
      <c r="Q570" s="79"/>
      <c r="R570" s="79"/>
      <c r="S570" s="79"/>
      <c r="T570" s="79"/>
      <c r="U570" s="131"/>
      <c r="V570" s="79"/>
      <c r="X570" s="264"/>
    </row>
    <row r="571" ht="24" customHeight="1" spans="1:24">
      <c r="A571" s="131"/>
      <c r="B571" s="131"/>
      <c r="C571" s="253"/>
      <c r="D571" s="254"/>
      <c r="E571" s="255"/>
      <c r="F571" s="131"/>
      <c r="G571" s="257"/>
      <c r="H571" s="79"/>
      <c r="I571" s="79"/>
      <c r="J571" s="79"/>
      <c r="K571" s="258"/>
      <c r="L571" s="82"/>
      <c r="M571" s="79"/>
      <c r="N571" s="79"/>
      <c r="O571" s="258"/>
      <c r="P571" s="79"/>
      <c r="Q571" s="79"/>
      <c r="R571" s="79"/>
      <c r="S571" s="79"/>
      <c r="T571" s="79"/>
      <c r="U571" s="131"/>
      <c r="V571" s="79"/>
      <c r="X571" s="264"/>
    </row>
    <row r="572" ht="24" customHeight="1" spans="1:24">
      <c r="A572" s="131"/>
      <c r="B572" s="131"/>
      <c r="C572" s="253"/>
      <c r="D572" s="254"/>
      <c r="E572" s="255"/>
      <c r="F572" s="131"/>
      <c r="G572" s="257"/>
      <c r="H572" s="79"/>
      <c r="I572" s="79"/>
      <c r="J572" s="79"/>
      <c r="K572" s="258"/>
      <c r="L572" s="82"/>
      <c r="M572" s="79"/>
      <c r="N572" s="79"/>
      <c r="O572" s="258"/>
      <c r="P572" s="79"/>
      <c r="Q572" s="79"/>
      <c r="R572" s="79"/>
      <c r="S572" s="79"/>
      <c r="T572" s="79"/>
      <c r="U572" s="131"/>
      <c r="V572" s="79"/>
      <c r="X572" s="264"/>
    </row>
    <row r="573" ht="24" customHeight="1" spans="1:24">
      <c r="A573" s="131"/>
      <c r="B573" s="131"/>
      <c r="C573" s="253"/>
      <c r="D573" s="254"/>
      <c r="E573" s="255"/>
      <c r="F573" s="131"/>
      <c r="G573" s="257"/>
      <c r="H573" s="79"/>
      <c r="I573" s="79"/>
      <c r="J573" s="79"/>
      <c r="K573" s="258"/>
      <c r="L573" s="82"/>
      <c r="M573" s="79"/>
      <c r="N573" s="79"/>
      <c r="O573" s="258"/>
      <c r="P573" s="79"/>
      <c r="Q573" s="79"/>
      <c r="R573" s="79"/>
      <c r="S573" s="79"/>
      <c r="T573" s="79"/>
      <c r="U573" s="131"/>
      <c r="V573" s="79"/>
      <c r="X573" s="264"/>
    </row>
    <row r="574" ht="24" customHeight="1" spans="1:24">
      <c r="A574" s="131"/>
      <c r="B574" s="131"/>
      <c r="C574" s="253"/>
      <c r="D574" s="254"/>
      <c r="E574" s="255"/>
      <c r="F574" s="131"/>
      <c r="G574" s="257"/>
      <c r="H574" s="79"/>
      <c r="I574" s="79"/>
      <c r="J574" s="79"/>
      <c r="K574" s="258"/>
      <c r="L574" s="82"/>
      <c r="M574" s="79"/>
      <c r="N574" s="79"/>
      <c r="O574" s="258"/>
      <c r="P574" s="79"/>
      <c r="Q574" s="79"/>
      <c r="R574" s="79"/>
      <c r="S574" s="79"/>
      <c r="T574" s="79"/>
      <c r="U574" s="131"/>
      <c r="V574" s="79"/>
      <c r="X574" s="264"/>
    </row>
    <row r="575" ht="24" customHeight="1" spans="1:24">
      <c r="A575" s="131"/>
      <c r="B575" s="131"/>
      <c r="C575" s="253"/>
      <c r="D575" s="254"/>
      <c r="E575" s="255"/>
      <c r="F575" s="131"/>
      <c r="G575" s="257"/>
      <c r="H575" s="79"/>
      <c r="I575" s="79"/>
      <c r="J575" s="79"/>
      <c r="K575" s="258"/>
      <c r="L575" s="82"/>
      <c r="M575" s="79"/>
      <c r="N575" s="79"/>
      <c r="O575" s="258"/>
      <c r="P575" s="79"/>
      <c r="Q575" s="79"/>
      <c r="R575" s="79"/>
      <c r="S575" s="79"/>
      <c r="T575" s="79"/>
      <c r="U575" s="131"/>
      <c r="V575" s="79"/>
      <c r="X575" s="264"/>
    </row>
    <row r="576" ht="24" customHeight="1" spans="1:24">
      <c r="A576" s="131"/>
      <c r="B576" s="131"/>
      <c r="C576" s="253"/>
      <c r="D576" s="254"/>
      <c r="E576" s="255"/>
      <c r="F576" s="131"/>
      <c r="G576" s="257"/>
      <c r="H576" s="79"/>
      <c r="I576" s="79"/>
      <c r="J576" s="79"/>
      <c r="K576" s="258"/>
      <c r="L576" s="82"/>
      <c r="M576" s="79"/>
      <c r="N576" s="79"/>
      <c r="O576" s="258"/>
      <c r="P576" s="79"/>
      <c r="Q576" s="79"/>
      <c r="R576" s="79"/>
      <c r="S576" s="79"/>
      <c r="T576" s="79"/>
      <c r="U576" s="131"/>
      <c r="V576" s="79"/>
      <c r="X576" s="264"/>
    </row>
    <row r="577" ht="24" customHeight="1" spans="1:24">
      <c r="A577" s="131"/>
      <c r="B577" s="131"/>
      <c r="C577" s="253"/>
      <c r="D577" s="254"/>
      <c r="E577" s="255"/>
      <c r="F577" s="131"/>
      <c r="G577" s="257"/>
      <c r="H577" s="79"/>
      <c r="I577" s="79"/>
      <c r="J577" s="79"/>
      <c r="K577" s="258"/>
      <c r="L577" s="82"/>
      <c r="M577" s="79"/>
      <c r="N577" s="79"/>
      <c r="O577" s="258"/>
      <c r="P577" s="79"/>
      <c r="Q577" s="79"/>
      <c r="R577" s="79"/>
      <c r="S577" s="79"/>
      <c r="T577" s="79"/>
      <c r="U577" s="131"/>
      <c r="V577" s="79"/>
      <c r="X577" s="264"/>
    </row>
    <row r="578" ht="24" customHeight="1" spans="1:24">
      <c r="A578" s="131"/>
      <c r="B578" s="131"/>
      <c r="C578" s="253"/>
      <c r="D578" s="254"/>
      <c r="E578" s="255"/>
      <c r="F578" s="131"/>
      <c r="G578" s="257"/>
      <c r="H578" s="79"/>
      <c r="I578" s="79"/>
      <c r="J578" s="79"/>
      <c r="K578" s="258"/>
      <c r="L578" s="82"/>
      <c r="M578" s="79"/>
      <c r="N578" s="79"/>
      <c r="O578" s="258"/>
      <c r="P578" s="79"/>
      <c r="Q578" s="79"/>
      <c r="R578" s="79"/>
      <c r="S578" s="79"/>
      <c r="T578" s="79"/>
      <c r="U578" s="131"/>
      <c r="V578" s="79"/>
      <c r="X578" s="264"/>
    </row>
    <row r="579" ht="24" customHeight="1" spans="1:24">
      <c r="A579" s="131"/>
      <c r="B579" s="131"/>
      <c r="C579" s="253"/>
      <c r="D579" s="254"/>
      <c r="E579" s="255"/>
      <c r="F579" s="131"/>
      <c r="G579" s="257"/>
      <c r="H579" s="79"/>
      <c r="I579" s="79"/>
      <c r="J579" s="79"/>
      <c r="K579" s="258"/>
      <c r="L579" s="82"/>
      <c r="M579" s="79"/>
      <c r="N579" s="79"/>
      <c r="O579" s="258"/>
      <c r="P579" s="79"/>
      <c r="Q579" s="79"/>
      <c r="R579" s="79"/>
      <c r="S579" s="79"/>
      <c r="T579" s="79"/>
      <c r="U579" s="131"/>
      <c r="V579" s="79"/>
      <c r="X579" s="264"/>
    </row>
    <row r="580" ht="24" customHeight="1" spans="1:24">
      <c r="A580" s="131"/>
      <c r="B580" s="131"/>
      <c r="C580" s="253"/>
      <c r="D580" s="254"/>
      <c r="E580" s="255"/>
      <c r="F580" s="131"/>
      <c r="G580" s="257"/>
      <c r="H580" s="79"/>
      <c r="I580" s="79"/>
      <c r="J580" s="79"/>
      <c r="K580" s="258"/>
      <c r="L580" s="82"/>
      <c r="M580" s="79"/>
      <c r="N580" s="79"/>
      <c r="O580" s="258"/>
      <c r="P580" s="79"/>
      <c r="Q580" s="79"/>
      <c r="R580" s="79"/>
      <c r="S580" s="79"/>
      <c r="T580" s="79"/>
      <c r="U580" s="131"/>
      <c r="V580" s="79"/>
      <c r="X580" s="264"/>
    </row>
    <row r="581" ht="24" customHeight="1" spans="1:24">
      <c r="A581" s="131"/>
      <c r="B581" s="131"/>
      <c r="C581" s="253"/>
      <c r="D581" s="254"/>
      <c r="E581" s="255"/>
      <c r="F581" s="131"/>
      <c r="G581" s="257"/>
      <c r="H581" s="79"/>
      <c r="I581" s="79"/>
      <c r="J581" s="79"/>
      <c r="K581" s="258"/>
      <c r="L581" s="82"/>
      <c r="M581" s="79"/>
      <c r="N581" s="79"/>
      <c r="O581" s="258"/>
      <c r="P581" s="79"/>
      <c r="Q581" s="79"/>
      <c r="R581" s="79"/>
      <c r="S581" s="79"/>
      <c r="T581" s="79"/>
      <c r="U581" s="131"/>
      <c r="V581" s="79"/>
      <c r="X581" s="264"/>
    </row>
    <row r="582" ht="24" customHeight="1" spans="1:24">
      <c r="A582" s="131"/>
      <c r="B582" s="131"/>
      <c r="C582" s="253"/>
      <c r="D582" s="254"/>
      <c r="E582" s="255"/>
      <c r="F582" s="131"/>
      <c r="G582" s="257"/>
      <c r="H582" s="79"/>
      <c r="I582" s="79"/>
      <c r="J582" s="79"/>
      <c r="K582" s="258"/>
      <c r="L582" s="82"/>
      <c r="M582" s="79"/>
      <c r="N582" s="79"/>
      <c r="O582" s="258"/>
      <c r="P582" s="79"/>
      <c r="Q582" s="79"/>
      <c r="R582" s="79"/>
      <c r="S582" s="79"/>
      <c r="T582" s="79"/>
      <c r="U582" s="131"/>
      <c r="V582" s="79"/>
      <c r="X582" s="264"/>
    </row>
    <row r="583" ht="24" customHeight="1" spans="1:24">
      <c r="A583" s="131"/>
      <c r="B583" s="131"/>
      <c r="C583" s="253"/>
      <c r="D583" s="254"/>
      <c r="E583" s="255"/>
      <c r="F583" s="131"/>
      <c r="G583" s="257"/>
      <c r="H583" s="79"/>
      <c r="I583" s="79"/>
      <c r="J583" s="79"/>
      <c r="K583" s="258"/>
      <c r="L583" s="82"/>
      <c r="M583" s="79"/>
      <c r="N583" s="79"/>
      <c r="O583" s="258"/>
      <c r="P583" s="79"/>
      <c r="Q583" s="79"/>
      <c r="R583" s="79"/>
      <c r="S583" s="79"/>
      <c r="T583" s="79"/>
      <c r="U583" s="131"/>
      <c r="V583" s="79"/>
      <c r="X583" s="264"/>
    </row>
    <row r="584" ht="24" customHeight="1" spans="1:24">
      <c r="A584" s="131"/>
      <c r="B584" s="131"/>
      <c r="C584" s="253"/>
      <c r="D584" s="254"/>
      <c r="E584" s="255"/>
      <c r="F584" s="131"/>
      <c r="G584" s="257"/>
      <c r="H584" s="79"/>
      <c r="I584" s="79"/>
      <c r="J584" s="79"/>
      <c r="K584" s="258"/>
      <c r="L584" s="82"/>
      <c r="M584" s="79"/>
      <c r="N584" s="79"/>
      <c r="O584" s="258"/>
      <c r="P584" s="79"/>
      <c r="Q584" s="79"/>
      <c r="R584" s="79"/>
      <c r="S584" s="79"/>
      <c r="T584" s="79"/>
      <c r="U584" s="131"/>
      <c r="V584" s="79"/>
      <c r="X584" s="264"/>
    </row>
    <row r="585" ht="24" customHeight="1" spans="1:24">
      <c r="A585" s="131"/>
      <c r="B585" s="131"/>
      <c r="C585" s="253"/>
      <c r="D585" s="254"/>
      <c r="E585" s="255"/>
      <c r="F585" s="131"/>
      <c r="G585" s="257"/>
      <c r="H585" s="79"/>
      <c r="I585" s="79"/>
      <c r="J585" s="79"/>
      <c r="K585" s="258"/>
      <c r="L585" s="82"/>
      <c r="M585" s="79"/>
      <c r="N585" s="79"/>
      <c r="O585" s="258"/>
      <c r="P585" s="79"/>
      <c r="Q585" s="79"/>
      <c r="R585" s="79"/>
      <c r="S585" s="79"/>
      <c r="T585" s="79"/>
      <c r="U585" s="131"/>
      <c r="V585" s="79"/>
      <c r="X585" s="264"/>
    </row>
    <row r="586" ht="24" customHeight="1" spans="1:24">
      <c r="A586" s="131"/>
      <c r="B586" s="131"/>
      <c r="C586" s="253"/>
      <c r="D586" s="254"/>
      <c r="E586" s="255"/>
      <c r="F586" s="131"/>
      <c r="G586" s="257"/>
      <c r="H586" s="79"/>
      <c r="I586" s="79"/>
      <c r="J586" s="79"/>
      <c r="K586" s="258"/>
      <c r="L586" s="82"/>
      <c r="M586" s="79"/>
      <c r="N586" s="79"/>
      <c r="O586" s="258"/>
      <c r="P586" s="79"/>
      <c r="Q586" s="79"/>
      <c r="R586" s="79"/>
      <c r="S586" s="79"/>
      <c r="T586" s="79"/>
      <c r="U586" s="131"/>
      <c r="V586" s="79"/>
      <c r="X586" s="264"/>
    </row>
    <row r="587" ht="24" customHeight="1" spans="1:24">
      <c r="A587" s="131"/>
      <c r="B587" s="131"/>
      <c r="C587" s="253"/>
      <c r="D587" s="254"/>
      <c r="E587" s="255"/>
      <c r="F587" s="131"/>
      <c r="G587" s="257"/>
      <c r="H587" s="79"/>
      <c r="I587" s="79"/>
      <c r="J587" s="79"/>
      <c r="K587" s="258"/>
      <c r="L587" s="82"/>
      <c r="M587" s="79"/>
      <c r="N587" s="79"/>
      <c r="O587" s="258"/>
      <c r="P587" s="79"/>
      <c r="Q587" s="79"/>
      <c r="R587" s="79"/>
      <c r="S587" s="79"/>
      <c r="T587" s="79"/>
      <c r="U587" s="131"/>
      <c r="V587" s="79"/>
      <c r="X587" s="264"/>
    </row>
    <row r="588" ht="24" customHeight="1" spans="1:24">
      <c r="A588" s="131"/>
      <c r="B588" s="131"/>
      <c r="C588" s="253"/>
      <c r="D588" s="254"/>
      <c r="E588" s="255"/>
      <c r="F588" s="131"/>
      <c r="G588" s="257"/>
      <c r="H588" s="79"/>
      <c r="I588" s="79"/>
      <c r="J588" s="79"/>
      <c r="K588" s="258"/>
      <c r="L588" s="82"/>
      <c r="M588" s="79"/>
      <c r="N588" s="79"/>
      <c r="O588" s="258"/>
      <c r="P588" s="79"/>
      <c r="Q588" s="79"/>
      <c r="R588" s="79"/>
      <c r="S588" s="79"/>
      <c r="T588" s="79"/>
      <c r="U588" s="131"/>
      <c r="V588" s="79"/>
      <c r="X588" s="264"/>
    </row>
    <row r="589" ht="24" customHeight="1" spans="1:24">
      <c r="A589" s="131"/>
      <c r="B589" s="131"/>
      <c r="C589" s="253"/>
      <c r="D589" s="254"/>
      <c r="E589" s="255"/>
      <c r="F589" s="131"/>
      <c r="G589" s="257"/>
      <c r="H589" s="79"/>
      <c r="I589" s="79"/>
      <c r="J589" s="79"/>
      <c r="K589" s="258"/>
      <c r="L589" s="82"/>
      <c r="M589" s="79"/>
      <c r="N589" s="79"/>
      <c r="O589" s="258"/>
      <c r="P589" s="79"/>
      <c r="Q589" s="79"/>
      <c r="R589" s="79"/>
      <c r="S589" s="79"/>
      <c r="T589" s="79"/>
      <c r="U589" s="131"/>
      <c r="V589" s="79"/>
      <c r="X589" s="264"/>
    </row>
    <row r="590" ht="24" customHeight="1" spans="1:24">
      <c r="A590" s="131"/>
      <c r="B590" s="131"/>
      <c r="C590" s="253"/>
      <c r="D590" s="254"/>
      <c r="E590" s="255"/>
      <c r="F590" s="131"/>
      <c r="G590" s="257"/>
      <c r="H590" s="79"/>
      <c r="I590" s="79"/>
      <c r="J590" s="79"/>
      <c r="K590" s="258"/>
      <c r="L590" s="82"/>
      <c r="M590" s="79"/>
      <c r="N590" s="79"/>
      <c r="O590" s="258"/>
      <c r="P590" s="79"/>
      <c r="Q590" s="79"/>
      <c r="R590" s="79"/>
      <c r="S590" s="79"/>
      <c r="T590" s="79"/>
      <c r="U590" s="131"/>
      <c r="V590" s="79"/>
      <c r="X590" s="264"/>
    </row>
    <row r="591" ht="24" customHeight="1" spans="1:24">
      <c r="A591" s="131"/>
      <c r="B591" s="131"/>
      <c r="C591" s="253"/>
      <c r="D591" s="254"/>
      <c r="E591" s="255"/>
      <c r="F591" s="131"/>
      <c r="G591" s="257"/>
      <c r="H591" s="79"/>
      <c r="I591" s="79"/>
      <c r="J591" s="79"/>
      <c r="K591" s="258"/>
      <c r="L591" s="82"/>
      <c r="M591" s="79"/>
      <c r="N591" s="79"/>
      <c r="O591" s="258"/>
      <c r="P591" s="79"/>
      <c r="Q591" s="79"/>
      <c r="R591" s="79"/>
      <c r="S591" s="79"/>
      <c r="T591" s="79"/>
      <c r="U591" s="131"/>
      <c r="V591" s="79"/>
      <c r="X591" s="264"/>
    </row>
    <row r="592" ht="24" customHeight="1" spans="1:24">
      <c r="A592" s="131"/>
      <c r="B592" s="131"/>
      <c r="C592" s="253"/>
      <c r="D592" s="254"/>
      <c r="E592" s="255"/>
      <c r="F592" s="131"/>
      <c r="G592" s="257"/>
      <c r="H592" s="79"/>
      <c r="I592" s="79"/>
      <c r="J592" s="79"/>
      <c r="K592" s="258"/>
      <c r="L592" s="82"/>
      <c r="M592" s="79"/>
      <c r="N592" s="79"/>
      <c r="O592" s="258"/>
      <c r="P592" s="79"/>
      <c r="Q592" s="79"/>
      <c r="R592" s="79"/>
      <c r="S592" s="79"/>
      <c r="T592" s="79"/>
      <c r="U592" s="131"/>
      <c r="V592" s="79"/>
      <c r="X592" s="264"/>
    </row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</sheetData>
  <sheetProtection selectLockedCells="1" selectUnlockedCells="1"/>
  <autoFilter ref="A11:U473">
    <extLst/>
  </autoFilter>
  <mergeCells count="137">
    <mergeCell ref="A1:G1"/>
    <mergeCell ref="A2:G2"/>
    <mergeCell ref="A3:G3"/>
    <mergeCell ref="A4:G4"/>
    <mergeCell ref="A5:U5"/>
    <mergeCell ref="A6:U6"/>
    <mergeCell ref="K7:S7"/>
    <mergeCell ref="L8:Q8"/>
    <mergeCell ref="R8:S8"/>
    <mergeCell ref="L9:N9"/>
    <mergeCell ref="O9:Q9"/>
    <mergeCell ref="A7:A10"/>
    <mergeCell ref="A84:A93"/>
    <mergeCell ref="A112:A118"/>
    <mergeCell ref="A119:A125"/>
    <mergeCell ref="A183:A189"/>
    <mergeCell ref="A219:A226"/>
    <mergeCell ref="A227:A235"/>
    <mergeCell ref="A350:A357"/>
    <mergeCell ref="A390:A398"/>
    <mergeCell ref="A399:A408"/>
    <mergeCell ref="A450:A464"/>
    <mergeCell ref="A465:A473"/>
    <mergeCell ref="B7:B10"/>
    <mergeCell ref="B84:B93"/>
    <mergeCell ref="B112:B118"/>
    <mergeCell ref="B119:B125"/>
    <mergeCell ref="B183:B189"/>
    <mergeCell ref="B219:B226"/>
    <mergeCell ref="B227:B235"/>
    <mergeCell ref="B341:B349"/>
    <mergeCell ref="B350:B357"/>
    <mergeCell ref="B390:B398"/>
    <mergeCell ref="B399:B408"/>
    <mergeCell ref="B409:B418"/>
    <mergeCell ref="B450:B464"/>
    <mergeCell ref="B465:B473"/>
    <mergeCell ref="C7:C10"/>
    <mergeCell ref="C84:C93"/>
    <mergeCell ref="C112:C118"/>
    <mergeCell ref="C119:C125"/>
    <mergeCell ref="C183:C189"/>
    <mergeCell ref="C219:C226"/>
    <mergeCell ref="C227:C235"/>
    <mergeCell ref="C341:C349"/>
    <mergeCell ref="C350:C357"/>
    <mergeCell ref="C390:C398"/>
    <mergeCell ref="C399:C408"/>
    <mergeCell ref="C409:C418"/>
    <mergeCell ref="C450:C464"/>
    <mergeCell ref="C465:C473"/>
    <mergeCell ref="D7:D10"/>
    <mergeCell ref="D84:D93"/>
    <mergeCell ref="D112:D118"/>
    <mergeCell ref="D119:D125"/>
    <mergeCell ref="D183:D189"/>
    <mergeCell ref="D219:D226"/>
    <mergeCell ref="D227:D235"/>
    <mergeCell ref="D324:D332"/>
    <mergeCell ref="D341:D349"/>
    <mergeCell ref="D350:D357"/>
    <mergeCell ref="D390:D398"/>
    <mergeCell ref="D399:D408"/>
    <mergeCell ref="D409:D418"/>
    <mergeCell ref="D450:D464"/>
    <mergeCell ref="D465:D473"/>
    <mergeCell ref="E7:E10"/>
    <mergeCell ref="E12:E19"/>
    <mergeCell ref="E20:E24"/>
    <mergeCell ref="E25:E30"/>
    <mergeCell ref="E31:E36"/>
    <mergeCell ref="E37:E41"/>
    <mergeCell ref="E48:E54"/>
    <mergeCell ref="E55:E61"/>
    <mergeCell ref="E62:E69"/>
    <mergeCell ref="E70:E77"/>
    <mergeCell ref="E84:E93"/>
    <mergeCell ref="E112:E118"/>
    <mergeCell ref="E119:E125"/>
    <mergeCell ref="E126:E133"/>
    <mergeCell ref="E134:E143"/>
    <mergeCell ref="E144:E152"/>
    <mergeCell ref="E153:E163"/>
    <mergeCell ref="E164:E172"/>
    <mergeCell ref="E173:E182"/>
    <mergeCell ref="E183:E189"/>
    <mergeCell ref="E190:E199"/>
    <mergeCell ref="E200:E210"/>
    <mergeCell ref="E211:E218"/>
    <mergeCell ref="E219:E226"/>
    <mergeCell ref="E227:E235"/>
    <mergeCell ref="E236:E243"/>
    <mergeCell ref="E244:E253"/>
    <mergeCell ref="E254:E263"/>
    <mergeCell ref="E264:E273"/>
    <mergeCell ref="E274:E284"/>
    <mergeCell ref="E285:E292"/>
    <mergeCell ref="E303:E314"/>
    <mergeCell ref="E324:E332"/>
    <mergeCell ref="E341:E349"/>
    <mergeCell ref="E350:E357"/>
    <mergeCell ref="E390:E398"/>
    <mergeCell ref="E399:E408"/>
    <mergeCell ref="E409:E418"/>
    <mergeCell ref="E450:E464"/>
    <mergeCell ref="E465:E473"/>
    <mergeCell ref="F7:F10"/>
    <mergeCell ref="F42:F43"/>
    <mergeCell ref="F78:F83"/>
    <mergeCell ref="F84:F93"/>
    <mergeCell ref="F94:F95"/>
    <mergeCell ref="F102:F103"/>
    <mergeCell ref="F112:F118"/>
    <mergeCell ref="F119:F125"/>
    <mergeCell ref="F183:F189"/>
    <mergeCell ref="F219:F226"/>
    <mergeCell ref="F227:F235"/>
    <mergeCell ref="F315:F317"/>
    <mergeCell ref="F324:F332"/>
    <mergeCell ref="F333:F334"/>
    <mergeCell ref="F341:F349"/>
    <mergeCell ref="F350:F357"/>
    <mergeCell ref="F390:F398"/>
    <mergeCell ref="F399:F408"/>
    <mergeCell ref="F409:F418"/>
    <mergeCell ref="F450:F464"/>
    <mergeCell ref="F465:F473"/>
    <mergeCell ref="G7:G10"/>
    <mergeCell ref="H7:H10"/>
    <mergeCell ref="I8:I10"/>
    <mergeCell ref="J7:J10"/>
    <mergeCell ref="K8:K10"/>
    <mergeCell ref="R9:R10"/>
    <mergeCell ref="S9:S10"/>
    <mergeCell ref="T7:T10"/>
    <mergeCell ref="U7:U10"/>
    <mergeCell ref="V7:V10"/>
  </mergeCells>
  <pageMargins left="0.708333333333333" right="0.196527777777778" top="0.550694444444444" bottom="0.354166666666667" header="0.511805555555556" footer="0"/>
  <pageSetup paperSize="9" scale="55" firstPageNumber="0" orientation="landscape" useFirstPageNumber="1" horizontalDpi="300" verticalDpi="300"/>
  <headerFooter alignWithMargins="0">
    <oddFooter>&amp;L&amp;"Calibri"&amp;16Rector, prof. univ. dr.TONK Márton&amp;C&amp;"Calibri"&amp;16Verificat, decan, conf. dr. ing. DOMOKOS József&amp;R&amp;"Calibri"&amp;16Întocmit, director Departament, șef. lucr. dr. BENEDEK Klára</oddFooter>
  </headerFooter>
  <rowBreaks count="13" manualBreakCount="13">
    <brk id="41" max="16383" man="1"/>
    <brk id="77" max="16383" man="1"/>
    <brk id="118" max="16383" man="1"/>
    <brk id="152" max="16383" man="1"/>
    <brk id="189" max="16383" man="1"/>
    <brk id="226" max="16383" man="1"/>
    <brk id="263" max="16383" man="1"/>
    <brk id="298" max="16383" man="1"/>
    <brk id="332" max="16383" man="1"/>
    <brk id="368" max="16383" man="1"/>
    <brk id="408" max="16383" man="1"/>
    <brk id="445" max="16383" man="1"/>
    <brk id="473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O12"/>
  <sheetViews>
    <sheetView workbookViewId="0">
      <selection activeCell="C7" sqref="C7:O12"/>
    </sheetView>
  </sheetViews>
  <sheetFormatPr defaultColWidth="9" defaultRowHeight="12.75"/>
  <sheetData>
    <row r="3" ht="25.8" customHeight="1"/>
    <row r="7" ht="36" spans="3:15">
      <c r="C7" s="1" t="s">
        <v>66</v>
      </c>
      <c r="D7" s="2" t="s">
        <v>114</v>
      </c>
      <c r="E7" s="2" t="s">
        <v>36</v>
      </c>
      <c r="F7" s="2" t="s">
        <v>62</v>
      </c>
      <c r="G7" s="3">
        <f t="shared" ref="G7:G12" si="0">H7+K7</f>
        <v>2</v>
      </c>
      <c r="H7" s="3">
        <f>IF(E7="m",(I7+J7)*2.5*Álláskeret!V343/28,(I7+J7)*2*Álláskeret!V343/28)</f>
        <v>2</v>
      </c>
      <c r="I7" s="2">
        <v>2</v>
      </c>
      <c r="J7" s="2"/>
      <c r="K7" s="6">
        <f>IF(E7="m",(L7+M7)*1.5*Álláskeret!V343/28,(L7+M7)*1*Álláskeret!V343/28)</f>
        <v>0</v>
      </c>
      <c r="L7" s="2"/>
      <c r="M7" s="2"/>
      <c r="N7" s="2" t="s">
        <v>141</v>
      </c>
      <c r="O7" s="2">
        <v>50</v>
      </c>
    </row>
    <row r="8" ht="48" spans="3:15">
      <c r="C8" s="4" t="s">
        <v>330</v>
      </c>
      <c r="D8" s="2" t="s">
        <v>48</v>
      </c>
      <c r="E8" s="2" t="s">
        <v>36</v>
      </c>
      <c r="F8" s="2" t="s">
        <v>60</v>
      </c>
      <c r="G8" s="3">
        <f t="shared" si="0"/>
        <v>2</v>
      </c>
      <c r="H8" s="3">
        <f>IF(E8="m",(I8+J8)*2.5*Álláskeret!V344/28,(I8+J8)*2*Álláskeret!V344/28)</f>
        <v>2</v>
      </c>
      <c r="I8" s="2"/>
      <c r="J8" s="8">
        <v>2</v>
      </c>
      <c r="K8" s="6">
        <f>IF(E8="m",(L8+M8)*1.5*Álláskeret!V344/28,(L8+M8)*1*Álláskeret!V344/28)</f>
        <v>0</v>
      </c>
      <c r="L8" s="2"/>
      <c r="M8" s="2"/>
      <c r="N8" s="2" t="s">
        <v>41</v>
      </c>
      <c r="O8" s="2">
        <v>55</v>
      </c>
    </row>
    <row r="9" ht="48" spans="3:15">
      <c r="C9" s="4" t="s">
        <v>331</v>
      </c>
      <c r="D9" s="5" t="s">
        <v>68</v>
      </c>
      <c r="E9" s="2" t="s">
        <v>69</v>
      </c>
      <c r="F9" s="2" t="s">
        <v>81</v>
      </c>
      <c r="G9" s="6">
        <f t="shared" si="0"/>
        <v>1.5</v>
      </c>
      <c r="H9" s="3">
        <f>IF(E9="m",(I9+J9)*2.5*Álláskeret!V345/28,(I9+J9)*2*Álláskeret!V345/28)</f>
        <v>0</v>
      </c>
      <c r="I9" s="2"/>
      <c r="J9" s="2"/>
      <c r="K9" s="6">
        <f>IF(E9="m",(L9+M9)*1.5*Álláskeret!V345/28,(L9+M9)*1*Álláskeret!V345/28)</f>
        <v>1.5</v>
      </c>
      <c r="L9" s="2"/>
      <c r="M9" s="2">
        <v>2</v>
      </c>
      <c r="N9" s="2"/>
      <c r="O9" s="2"/>
    </row>
    <row r="10" spans="3:15">
      <c r="C10" s="7" t="s">
        <v>150</v>
      </c>
      <c r="D10" s="5" t="s">
        <v>68</v>
      </c>
      <c r="E10" s="2" t="s">
        <v>69</v>
      </c>
      <c r="F10" s="5" t="s">
        <v>99</v>
      </c>
      <c r="G10" s="3">
        <f t="shared" si="0"/>
        <v>0.75</v>
      </c>
      <c r="H10" s="3">
        <f>IF(E10="m",(I10+J10)*2.5*Álláskeret!V346/28,(I10+J10)*2*Álláskeret!V346/28)</f>
        <v>0</v>
      </c>
      <c r="I10" s="5"/>
      <c r="J10" s="5"/>
      <c r="K10" s="6">
        <f>IF(E10="m",(L10+M10)*1.5*Álláskeret!V346/28,(L10+M10)*1*Álláskeret!V346/28)</f>
        <v>0.75</v>
      </c>
      <c r="L10" s="5">
        <v>1</v>
      </c>
      <c r="M10" s="2"/>
      <c r="N10" s="2"/>
      <c r="O10" s="2"/>
    </row>
    <row r="11" ht="24" spans="3:15">
      <c r="C11" s="1" t="s">
        <v>332</v>
      </c>
      <c r="D11" s="2" t="s">
        <v>114</v>
      </c>
      <c r="E11" s="2" t="s">
        <v>36</v>
      </c>
      <c r="F11" s="2" t="s">
        <v>60</v>
      </c>
      <c r="G11" s="3">
        <f t="shared" si="0"/>
        <v>3</v>
      </c>
      <c r="H11" s="3">
        <f>IF(E11="m",(I11+J11)*2.5*Álláskeret!V347/28,(I11+J11)*2*Álláskeret!V347/28)</f>
        <v>3</v>
      </c>
      <c r="I11" s="2"/>
      <c r="J11" s="2">
        <v>3</v>
      </c>
      <c r="K11" s="3">
        <f>IF(E11="m",(L11+M11)*1.5*Álláskeret!V347/28,(L11+M11)*1*Álláskeret!V347/28)</f>
        <v>0</v>
      </c>
      <c r="L11" s="2"/>
      <c r="M11" s="2"/>
      <c r="N11" s="2"/>
      <c r="O11" s="2"/>
    </row>
    <row r="12" ht="24" spans="3:15">
      <c r="C12" s="1" t="s">
        <v>333</v>
      </c>
      <c r="D12" s="2" t="s">
        <v>114</v>
      </c>
      <c r="E12" s="2" t="s">
        <v>36</v>
      </c>
      <c r="F12" s="2" t="s">
        <v>62</v>
      </c>
      <c r="G12" s="3">
        <f t="shared" si="0"/>
        <v>3</v>
      </c>
      <c r="H12" s="3">
        <f>IF(E12="m",(I12+J12)*2.5*Álláskeret!V349/28,(I12+J12)*2*Álláskeret!V349/28)</f>
        <v>3</v>
      </c>
      <c r="I12" s="2"/>
      <c r="J12" s="2">
        <v>3</v>
      </c>
      <c r="K12" s="3">
        <f>IF(E12="m",(L12+M12)*1.5*Álláskeret!V349/28,(L12+M12)*1*Álláskeret!V349/28)</f>
        <v>0</v>
      </c>
      <c r="L12" s="5"/>
      <c r="M12" s="2"/>
      <c r="N12" s="2"/>
      <c r="O12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Álláskeret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kertesz</cp:lastModifiedBy>
  <dcterms:created xsi:type="dcterms:W3CDTF">2022-09-15T09:39:00Z</dcterms:created>
  <dcterms:modified xsi:type="dcterms:W3CDTF">2022-10-24T11:13:40Z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9CCE79FFE79149ACA7084087511BC496</vt:lpwstr>
  </property>
  <property fmtid="{D5CDD505-2E9C-101B-9397-08002B2CF9AE}" pid="3" name="KSOProductBuildVer">
    <vt:lpwstr>2057-11.2.0.11373</vt:lpwstr>
  </property>
</Properties>
</file>