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Gyongyi'Documents\Tanszek\Tanterv\2020-2021\"/>
    </mc:Choice>
  </mc:AlternateContent>
  <bookViews>
    <workbookView xWindow="0" yWindow="0" windowWidth="16380" windowHeight="8190" tabRatio="987"/>
  </bookViews>
  <sheets>
    <sheet name="COM" sheetId="1" r:id="rId1"/>
    <sheet name="Sheet3" sheetId="2" r:id="rId2"/>
  </sheets>
  <calcPr calcId="162913"/>
</workbook>
</file>

<file path=xl/calcChain.xml><?xml version="1.0" encoding="utf-8"?>
<calcChain xmlns="http://schemas.openxmlformats.org/spreadsheetml/2006/main">
  <c r="L66" i="2" l="1"/>
  <c r="K66" i="2"/>
  <c r="M66" i="2" s="1"/>
  <c r="M65" i="2"/>
  <c r="L65" i="2"/>
  <c r="K65" i="2"/>
  <c r="L64" i="2"/>
  <c r="K64" i="2"/>
  <c r="M64" i="2" s="1"/>
  <c r="M63" i="2"/>
  <c r="L63" i="2"/>
  <c r="K63" i="2"/>
  <c r="L62" i="2"/>
  <c r="K62" i="2"/>
  <c r="M62" i="2" s="1"/>
  <c r="L61" i="2"/>
  <c r="K61" i="2"/>
  <c r="M61" i="2" s="1"/>
  <c r="L60" i="2"/>
  <c r="M60" i="2" s="1"/>
  <c r="K60" i="2"/>
  <c r="L59" i="2"/>
  <c r="K59" i="2"/>
  <c r="M59" i="2" s="1"/>
  <c r="L58" i="2"/>
  <c r="K58" i="2"/>
  <c r="M58" i="2" s="1"/>
  <c r="M53" i="2"/>
  <c r="L53" i="2"/>
  <c r="K53" i="2"/>
  <c r="L51" i="2"/>
  <c r="K51" i="2"/>
  <c r="M51" i="2" s="1"/>
  <c r="M49" i="2"/>
  <c r="L49" i="2"/>
  <c r="K49" i="2"/>
  <c r="M47" i="2"/>
  <c r="L47" i="2"/>
  <c r="K47" i="2"/>
  <c r="L46" i="2"/>
  <c r="K46" i="2"/>
  <c r="M46" i="2" s="1"/>
  <c r="L44" i="2"/>
  <c r="M44" i="2" s="1"/>
  <c r="K44" i="2"/>
  <c r="L42" i="2"/>
  <c r="M42" i="2" s="1"/>
  <c r="K42" i="2"/>
  <c r="L40" i="2"/>
  <c r="K40" i="2"/>
  <c r="M40" i="2" s="1"/>
  <c r="M39" i="2"/>
  <c r="L39" i="2"/>
  <c r="K39" i="2"/>
  <c r="K38" i="2"/>
  <c r="L37" i="2"/>
  <c r="K37" i="2"/>
  <c r="M37" i="2" s="1"/>
  <c r="L36" i="2"/>
  <c r="M36" i="2" s="1"/>
  <c r="K36" i="2"/>
  <c r="M34" i="2"/>
  <c r="L34" i="2"/>
  <c r="K34" i="2"/>
  <c r="L33" i="2"/>
  <c r="K33" i="2"/>
  <c r="M33" i="2" s="1"/>
  <c r="M32" i="2"/>
  <c r="L32" i="2"/>
  <c r="K32" i="2"/>
  <c r="L31" i="2"/>
  <c r="K31" i="2"/>
  <c r="M31" i="2" s="1"/>
  <c r="M29" i="2"/>
  <c r="L29" i="2"/>
  <c r="K29" i="2"/>
  <c r="L27" i="2"/>
  <c r="M27" i="2" s="1"/>
  <c r="K27" i="2"/>
  <c r="L22" i="2"/>
  <c r="K22" i="2"/>
  <c r="M22" i="2" s="1"/>
  <c r="L20" i="2"/>
  <c r="M20" i="2" s="1"/>
  <c r="K20" i="2"/>
  <c r="L19" i="2"/>
  <c r="K19" i="2"/>
  <c r="M19" i="2" s="1"/>
  <c r="L18" i="2"/>
  <c r="K18" i="2"/>
  <c r="M18" i="2" s="1"/>
  <c r="M17" i="2"/>
  <c r="L17" i="2"/>
  <c r="K17" i="2"/>
  <c r="L16" i="2"/>
  <c r="K16" i="2"/>
  <c r="M16" i="2" s="1"/>
  <c r="M15" i="2"/>
  <c r="L15" i="2"/>
  <c r="K15" i="2"/>
  <c r="L10" i="2"/>
  <c r="M10" i="2" s="1"/>
  <c r="K10" i="2"/>
  <c r="L9" i="2"/>
  <c r="K9" i="2"/>
  <c r="M9" i="2" s="1"/>
  <c r="L8" i="2"/>
  <c r="M8" i="2" s="1"/>
  <c r="K8" i="2"/>
  <c r="M7" i="2"/>
  <c r="L7" i="2"/>
  <c r="K7" i="2"/>
  <c r="L6" i="2"/>
  <c r="K6" i="2"/>
  <c r="M6" i="2" s="1"/>
  <c r="M5" i="2"/>
  <c r="L5" i="2"/>
  <c r="K5" i="2"/>
  <c r="L4" i="2"/>
  <c r="K4" i="2"/>
  <c r="M4" i="2" s="1"/>
  <c r="M3" i="2"/>
  <c r="L3" i="2"/>
  <c r="K3" i="2"/>
  <c r="O150" i="1"/>
  <c r="L150" i="1"/>
  <c r="I150" i="1"/>
  <c r="P149" i="1"/>
  <c r="P148" i="1"/>
  <c r="P147" i="1"/>
  <c r="T129" i="1"/>
  <c r="S129" i="1"/>
  <c r="R129" i="1"/>
  <c r="T128" i="1"/>
  <c r="S128" i="1"/>
  <c r="R128" i="1"/>
  <c r="T127" i="1"/>
  <c r="S127" i="1"/>
  <c r="R127" i="1"/>
  <c r="R130" i="1" s="1"/>
  <c r="T119" i="1"/>
  <c r="S119" i="1"/>
  <c r="T118" i="1"/>
  <c r="S118" i="1"/>
  <c r="R118" i="1"/>
  <c r="R120" i="1" s="1"/>
  <c r="O107" i="1"/>
  <c r="L107" i="1"/>
  <c r="I107" i="1"/>
  <c r="F107" i="1"/>
  <c r="R105" i="1"/>
  <c r="S105" i="1" s="1"/>
  <c r="T105" i="1" s="1"/>
  <c r="Q105" i="1"/>
  <c r="R103" i="1"/>
  <c r="Q103" i="1"/>
  <c r="R101" i="1"/>
  <c r="Q101" i="1"/>
  <c r="O99" i="1"/>
  <c r="L99" i="1"/>
  <c r="I99" i="1"/>
  <c r="F99" i="1"/>
  <c r="R97" i="1"/>
  <c r="Q97" i="1"/>
  <c r="R95" i="1"/>
  <c r="Q95" i="1"/>
  <c r="R93" i="1"/>
  <c r="Q93" i="1"/>
  <c r="O91" i="1"/>
  <c r="L91" i="1"/>
  <c r="I91" i="1"/>
  <c r="F91" i="1"/>
  <c r="R89" i="1"/>
  <c r="Q89" i="1"/>
  <c r="R87" i="1"/>
  <c r="Q87" i="1"/>
  <c r="R83" i="1"/>
  <c r="Q83" i="1"/>
  <c r="S83" i="1" s="1"/>
  <c r="T83" i="1" s="1"/>
  <c r="R81" i="1"/>
  <c r="Q81" i="1"/>
  <c r="O75" i="1"/>
  <c r="L75" i="1"/>
  <c r="I75" i="1"/>
  <c r="F75" i="1"/>
  <c r="R74" i="1"/>
  <c r="Q74" i="1"/>
  <c r="R73" i="1"/>
  <c r="Q73" i="1"/>
  <c r="S73" i="1" s="1"/>
  <c r="R71" i="1"/>
  <c r="Q71" i="1"/>
  <c r="S71" i="1" s="1"/>
  <c r="T71" i="1" s="1"/>
  <c r="R69" i="1"/>
  <c r="Q69" i="1"/>
  <c r="R67" i="1"/>
  <c r="S67" i="1" s="1"/>
  <c r="T67" i="1" s="1"/>
  <c r="Q67" i="1"/>
  <c r="R66" i="1"/>
  <c r="Q66" i="1"/>
  <c r="R65" i="1"/>
  <c r="Q65" i="1"/>
  <c r="O62" i="1"/>
  <c r="L62" i="1"/>
  <c r="I62" i="1"/>
  <c r="F62" i="1"/>
  <c r="R60" i="1"/>
  <c r="Q60" i="1"/>
  <c r="R58" i="1"/>
  <c r="Q58" i="1"/>
  <c r="R56" i="1"/>
  <c r="Q56" i="1"/>
  <c r="R55" i="1"/>
  <c r="Q55" i="1"/>
  <c r="R54" i="1"/>
  <c r="Q54" i="1"/>
  <c r="R53" i="1"/>
  <c r="Q53" i="1"/>
  <c r="R52" i="1"/>
  <c r="Q52" i="1"/>
  <c r="O47" i="1"/>
  <c r="L47" i="1"/>
  <c r="I47" i="1"/>
  <c r="F47" i="1"/>
  <c r="T46" i="1"/>
  <c r="Q46" i="1"/>
  <c r="R45" i="1"/>
  <c r="Q45" i="1"/>
  <c r="R43" i="1"/>
  <c r="Q43" i="1"/>
  <c r="R41" i="1"/>
  <c r="Q41" i="1"/>
  <c r="S41" i="1" s="1"/>
  <c r="T41" i="1" s="1"/>
  <c r="R40" i="1"/>
  <c r="Q40" i="1"/>
  <c r="R39" i="1"/>
  <c r="Q39" i="1"/>
  <c r="R38" i="1"/>
  <c r="Q38" i="1"/>
  <c r="O35" i="1"/>
  <c r="L35" i="1"/>
  <c r="I35" i="1"/>
  <c r="F35" i="1"/>
  <c r="R34" i="1"/>
  <c r="Q34" i="1"/>
  <c r="R33" i="1"/>
  <c r="Q33" i="1"/>
  <c r="R32" i="1"/>
  <c r="Q32" i="1"/>
  <c r="S32" i="1" s="1"/>
  <c r="T32" i="1" s="1"/>
  <c r="R30" i="1"/>
  <c r="Q30" i="1"/>
  <c r="R28" i="1"/>
  <c r="Q28" i="1"/>
  <c r="R27" i="1"/>
  <c r="Q27" i="1"/>
  <c r="R26" i="1"/>
  <c r="Q26" i="1"/>
  <c r="S26" i="1" s="1"/>
  <c r="O21" i="1"/>
  <c r="L21" i="1"/>
  <c r="I21" i="1"/>
  <c r="F21" i="1"/>
  <c r="R20" i="1"/>
  <c r="Q20" i="1"/>
  <c r="R19" i="1"/>
  <c r="Q19" i="1"/>
  <c r="R18" i="1"/>
  <c r="Q18" i="1"/>
  <c r="S18" i="1" s="1"/>
  <c r="T18" i="1" s="1"/>
  <c r="R17" i="1"/>
  <c r="Q17" i="1"/>
  <c r="R16" i="1"/>
  <c r="Q16" i="1"/>
  <c r="R15" i="1"/>
  <c r="Q15" i="1"/>
  <c r="R14" i="1"/>
  <c r="Q14" i="1"/>
  <c r="O11" i="1"/>
  <c r="L11" i="1"/>
  <c r="I11" i="1"/>
  <c r="F11" i="1"/>
  <c r="R10" i="1"/>
  <c r="Q10" i="1"/>
  <c r="R9" i="1"/>
  <c r="Q9" i="1"/>
  <c r="S9" i="1" s="1"/>
  <c r="T9" i="1" s="1"/>
  <c r="R8" i="1"/>
  <c r="Q8" i="1"/>
  <c r="R7" i="1"/>
  <c r="Q7" i="1"/>
  <c r="R6" i="1"/>
  <c r="Q6" i="1"/>
  <c r="R5" i="1"/>
  <c r="Q5" i="1"/>
  <c r="S5" i="1" s="1"/>
  <c r="T5" i="1" s="1"/>
  <c r="R4" i="1"/>
  <c r="Q4" i="1"/>
  <c r="Q107" i="1" l="1"/>
  <c r="S10" i="1"/>
  <c r="R75" i="1"/>
  <c r="S55" i="1"/>
  <c r="T55" i="1" s="1"/>
  <c r="Q91" i="1"/>
  <c r="R91" i="1"/>
  <c r="S8" i="1"/>
  <c r="T8" i="1" s="1"/>
  <c r="S17" i="1"/>
  <c r="T17" i="1" s="1"/>
  <c r="S20" i="1"/>
  <c r="S97" i="1"/>
  <c r="T97" i="1" s="1"/>
  <c r="S101" i="1"/>
  <c r="T101" i="1" s="1"/>
  <c r="S52" i="1"/>
  <c r="S56" i="1"/>
  <c r="S74" i="1"/>
  <c r="T74" i="1" s="1"/>
  <c r="R11" i="1"/>
  <c r="S14" i="1"/>
  <c r="T14" i="1" s="1"/>
  <c r="S53" i="1"/>
  <c r="T53" i="1" s="1"/>
  <c r="S58" i="1"/>
  <c r="T58" i="1" s="1"/>
  <c r="S69" i="1"/>
  <c r="T69" i="1" s="1"/>
  <c r="S65" i="1"/>
  <c r="T65" i="1" s="1"/>
  <c r="S7" i="1"/>
  <c r="T7" i="1" s="1"/>
  <c r="S16" i="1"/>
  <c r="T16" i="1" s="1"/>
  <c r="S95" i="1"/>
  <c r="T95" i="1" s="1"/>
  <c r="Q21" i="1"/>
  <c r="R35" i="1"/>
  <c r="S54" i="1"/>
  <c r="T54" i="1" s="1"/>
  <c r="S60" i="1"/>
  <c r="T60" i="1" s="1"/>
  <c r="S66" i="1"/>
  <c r="T66" i="1" s="1"/>
  <c r="I76" i="1"/>
  <c r="S103" i="1"/>
  <c r="T103" i="1" s="1"/>
  <c r="S130" i="1"/>
  <c r="Q47" i="1"/>
  <c r="T130" i="1"/>
  <c r="S27" i="1"/>
  <c r="S33" i="1"/>
  <c r="T33" i="1" s="1"/>
  <c r="S38" i="1"/>
  <c r="T38" i="1" s="1"/>
  <c r="S43" i="1"/>
  <c r="T43" i="1" s="1"/>
  <c r="Q99" i="1"/>
  <c r="S120" i="1"/>
  <c r="R21" i="1"/>
  <c r="I139" i="1" s="1"/>
  <c r="S4" i="1"/>
  <c r="S11" i="1" s="1"/>
  <c r="S28" i="1"/>
  <c r="S34" i="1"/>
  <c r="T34" i="1" s="1"/>
  <c r="S39" i="1"/>
  <c r="T39" i="1" s="1"/>
  <c r="S45" i="1"/>
  <c r="T45" i="1" s="1"/>
  <c r="Q62" i="1"/>
  <c r="I63" i="1"/>
  <c r="S81" i="1"/>
  <c r="T81" i="1" s="1"/>
  <c r="T85" i="1" s="1"/>
  <c r="R99" i="1"/>
  <c r="T120" i="1"/>
  <c r="P150" i="1"/>
  <c r="R147" i="1" s="1"/>
  <c r="I12" i="1"/>
  <c r="S15" i="1"/>
  <c r="T15" i="1" s="1"/>
  <c r="Q75" i="1"/>
  <c r="S89" i="1"/>
  <c r="T89" i="1" s="1"/>
  <c r="S19" i="1"/>
  <c r="T19" i="1" s="1"/>
  <c r="S30" i="1"/>
  <c r="T30" i="1" s="1"/>
  <c r="S40" i="1"/>
  <c r="T40" i="1" s="1"/>
  <c r="R107" i="1"/>
  <c r="O127" i="1"/>
  <c r="S6" i="1"/>
  <c r="I128" i="1" s="1"/>
  <c r="Q11" i="1"/>
  <c r="T73" i="1"/>
  <c r="O129" i="1"/>
  <c r="T26" i="1"/>
  <c r="T52" i="1"/>
  <c r="T56" i="1"/>
  <c r="T6" i="1"/>
  <c r="R47" i="1"/>
  <c r="S87" i="1"/>
  <c r="S93" i="1"/>
  <c r="R62" i="1"/>
  <c r="Q35" i="1"/>
  <c r="T75" i="1" l="1"/>
  <c r="T107" i="1"/>
  <c r="T4" i="1"/>
  <c r="O139" i="1"/>
  <c r="S75" i="1"/>
  <c r="R148" i="1"/>
  <c r="R150" i="1" s="1"/>
  <c r="T47" i="1"/>
  <c r="L119" i="1"/>
  <c r="L118" i="1"/>
  <c r="L120" i="1" s="1"/>
  <c r="S107" i="1"/>
  <c r="T28" i="1"/>
  <c r="T27" i="1"/>
  <c r="T35" i="1" s="1"/>
  <c r="O119" i="1"/>
  <c r="L127" i="1"/>
  <c r="S35" i="1"/>
  <c r="S62" i="1"/>
  <c r="L128" i="1"/>
  <c r="R149" i="1"/>
  <c r="O138" i="1"/>
  <c r="L129" i="1"/>
  <c r="I118" i="1"/>
  <c r="T21" i="1"/>
  <c r="O118" i="1"/>
  <c r="O120" i="1" s="1"/>
  <c r="S47" i="1"/>
  <c r="S21" i="1"/>
  <c r="I138" i="1"/>
  <c r="I140" i="1" s="1"/>
  <c r="T62" i="1"/>
  <c r="L138" i="1"/>
  <c r="P138" i="1" s="1"/>
  <c r="O128" i="1"/>
  <c r="O130" i="1" s="1"/>
  <c r="I127" i="1"/>
  <c r="L139" i="1"/>
  <c r="P139" i="1" s="1"/>
  <c r="I129" i="1"/>
  <c r="T11" i="1"/>
  <c r="T93" i="1"/>
  <c r="T99" i="1" s="1"/>
  <c r="S99" i="1"/>
  <c r="S91" i="1"/>
  <c r="T87" i="1"/>
  <c r="T91" i="1" s="1"/>
  <c r="O140" i="1" l="1"/>
  <c r="P118" i="1"/>
  <c r="L130" i="1"/>
  <c r="P119" i="1"/>
  <c r="P127" i="1"/>
  <c r="P140" i="1"/>
  <c r="I120" i="1"/>
  <c r="P120" i="1" s="1"/>
  <c r="Q119" i="1" s="1"/>
  <c r="P129" i="1"/>
  <c r="I130" i="1"/>
  <c r="P128" i="1"/>
  <c r="Q138" i="1"/>
  <c r="L140" i="1"/>
  <c r="P130" i="1" l="1"/>
  <c r="Q128" i="1" s="1"/>
  <c r="Q118" i="1"/>
  <c r="Q120" i="1" s="1"/>
  <c r="Q127" i="1" l="1"/>
  <c r="Q129" i="1"/>
  <c r="Q130" i="1" l="1"/>
</calcChain>
</file>

<file path=xl/sharedStrings.xml><?xml version="1.0" encoding="utf-8"?>
<sst xmlns="http://schemas.openxmlformats.org/spreadsheetml/2006/main" count="865" uniqueCount="231">
  <si>
    <t>Codul disciplinei</t>
  </si>
  <si>
    <t>Categ. discipl.</t>
  </si>
  <si>
    <t>Nr.</t>
  </si>
  <si>
    <t>Denumirea disciplinei</t>
  </si>
  <si>
    <t>Tipul disciplinei</t>
  </si>
  <si>
    <t>Credite</t>
  </si>
  <si>
    <t>Nr. ore săptămânal</t>
  </si>
  <si>
    <t>Felul verificării</t>
  </si>
  <si>
    <t>Ore/Semestru</t>
  </si>
  <si>
    <t>Condiţionări</t>
  </si>
  <si>
    <t>C</t>
  </si>
  <si>
    <t>S</t>
  </si>
  <si>
    <t>L</t>
  </si>
  <si>
    <t>TOC</t>
  </si>
  <si>
    <t>TOA</t>
  </si>
  <si>
    <t>TO</t>
  </si>
  <si>
    <t>SI</t>
  </si>
  <si>
    <t>Semestrul 1 (Anul I)</t>
  </si>
  <si>
    <t>MBPK0311</t>
  </si>
  <si>
    <t>DF</t>
  </si>
  <si>
    <t>Introducere în ştiinţele comunicării</t>
  </si>
  <si>
    <t>DO</t>
  </si>
  <si>
    <t>E</t>
  </si>
  <si>
    <t>MBPK0041</t>
  </si>
  <si>
    <t>Introducere în sistemul mass media</t>
  </si>
  <si>
    <t>MBPK0321</t>
  </si>
  <si>
    <t>DS</t>
  </si>
  <si>
    <t>Introducere în științele sociale</t>
  </si>
  <si>
    <t>MBPK0071</t>
  </si>
  <si>
    <t>DD</t>
  </si>
  <si>
    <t>Introducere în relaţiile publice</t>
  </si>
  <si>
    <t>MBPK0841</t>
  </si>
  <si>
    <t>Gândire critică</t>
  </si>
  <si>
    <t>MBHX0011</t>
  </si>
  <si>
    <t>DC</t>
  </si>
  <si>
    <t>Limba străină (engleză) I</t>
  </si>
  <si>
    <t>MBSX0011</t>
  </si>
  <si>
    <t>Educație fizică I</t>
  </si>
  <si>
    <t>1*</t>
  </si>
  <si>
    <t>A/R</t>
  </si>
  <si>
    <t>TOTAL</t>
  </si>
  <si>
    <t>5E+1C+1A/R</t>
  </si>
  <si>
    <t>Semestrul 2 (Anul I)</t>
  </si>
  <si>
    <t>MBPK0361</t>
  </si>
  <si>
    <t>Metode şi metodologii de cercetare în ştiinţele sociale</t>
  </si>
  <si>
    <t>MBPK0851</t>
  </si>
  <si>
    <t>Etică</t>
  </si>
  <si>
    <t>MBPK0051</t>
  </si>
  <si>
    <t>Tehnici de redactare</t>
  </si>
  <si>
    <t>MBHP0301</t>
  </si>
  <si>
    <t>Semiotică și comunicare vizuală</t>
  </si>
  <si>
    <t>Psihologia comunicării</t>
  </si>
  <si>
    <t>MBHX0012</t>
  </si>
  <si>
    <t>Limba străină (engleză) II</t>
  </si>
  <si>
    <t>MBSX0012</t>
  </si>
  <si>
    <t>Educaţie fizică II</t>
  </si>
  <si>
    <t>4E+2C+1A/R</t>
  </si>
  <si>
    <t>Semestrul 3 (Anul II)</t>
  </si>
  <si>
    <t>MBPK0661</t>
  </si>
  <si>
    <t>Teoria și practica new media</t>
  </si>
  <si>
    <t>MBPK0221</t>
  </si>
  <si>
    <t>Introducere în publicitate</t>
  </si>
  <si>
    <t>MBPK0141</t>
  </si>
  <si>
    <t>Comunicare internă</t>
  </si>
  <si>
    <t>DA1</t>
  </si>
  <si>
    <t>Branding instituțional</t>
  </si>
  <si>
    <t>MBPK0571</t>
  </si>
  <si>
    <t>Comportamentul consumatorului</t>
  </si>
  <si>
    <t>DA2</t>
  </si>
  <si>
    <t>Media planning</t>
  </si>
  <si>
    <t>MBPK0881</t>
  </si>
  <si>
    <t>Practică de specialitate</t>
  </si>
  <si>
    <t>MBPP0031</t>
  </si>
  <si>
    <t>Gândiri politice și doctrine politice</t>
  </si>
  <si>
    <t>MBHX0013</t>
  </si>
  <si>
    <t>Limba străină (engleză) III</t>
  </si>
  <si>
    <t>4E+3C</t>
  </si>
  <si>
    <t>Semestrul 4 (Anul II)</t>
  </si>
  <si>
    <t>Etnografie digitală</t>
  </si>
  <si>
    <t>MBGM0031</t>
  </si>
  <si>
    <t>Managementul relaţiilor publice</t>
  </si>
  <si>
    <t>Comunicare cu presa</t>
  </si>
  <si>
    <t>MBZM0021</t>
  </si>
  <si>
    <t>Elaborarea unui produs RP multimedia</t>
  </si>
  <si>
    <t>DA3</t>
  </si>
  <si>
    <t>MBZM0061</t>
  </si>
  <si>
    <t>Elaborarea unui produs RP audio-vizual</t>
  </si>
  <si>
    <t>MBZM0071</t>
  </si>
  <si>
    <t>Multimedia</t>
  </si>
  <si>
    <t>DA4</t>
  </si>
  <si>
    <t>Sisteme de management de conținut Web</t>
  </si>
  <si>
    <t>MBHX0014</t>
  </si>
  <si>
    <t>Limba străină (engleză) IV</t>
  </si>
  <si>
    <t>MBPK0081</t>
  </si>
  <si>
    <t>Practică profesională de vară</t>
  </si>
  <si>
    <t>5E+2C</t>
  </si>
  <si>
    <t>Semestrul 5 (Anul III)</t>
  </si>
  <si>
    <t>Elaborarea și redactarea lucrărilor științifice</t>
  </si>
  <si>
    <t>MBPK0751</t>
  </si>
  <si>
    <t>Dezvoltarea competențelor digitale</t>
  </si>
  <si>
    <t>MBPK0901</t>
  </si>
  <si>
    <t>Technici de prezentare avansată</t>
  </si>
  <si>
    <t>MBPK0541</t>
  </si>
  <si>
    <t>Redactarea materialelor de RP</t>
  </si>
  <si>
    <t>MBPK0441</t>
  </si>
  <si>
    <t>Relaţii publice sectoriale – cultural</t>
  </si>
  <si>
    <t>DA5</t>
  </si>
  <si>
    <t>MBPK0431</t>
  </si>
  <si>
    <t>Relaţii publice sectoriale – economic</t>
  </si>
  <si>
    <t>DA6</t>
  </si>
  <si>
    <t>MBPK0341</t>
  </si>
  <si>
    <t>Genurile presei (traditional și noile media)</t>
  </si>
  <si>
    <t>MBPK0921</t>
  </si>
  <si>
    <t>3</t>
  </si>
  <si>
    <t>Genuri și formate în media digitală</t>
  </si>
  <si>
    <t>DA8</t>
  </si>
  <si>
    <t>MBPK0931</t>
  </si>
  <si>
    <t>Organizarea de evenimente</t>
  </si>
  <si>
    <t>DA7</t>
  </si>
  <si>
    <t>MBPK0941</t>
  </si>
  <si>
    <t>Management de proiect</t>
  </si>
  <si>
    <t>Semestrul 6 (Anul III)</t>
  </si>
  <si>
    <t>MBPK0951</t>
  </si>
  <si>
    <t>Deontologie profesională</t>
  </si>
  <si>
    <t>MBPK0581</t>
  </si>
  <si>
    <t>Relaţii publice și publicitate on-line</t>
  </si>
  <si>
    <t>MBPK0471</t>
  </si>
  <si>
    <t>Relaţii publice sectoriale – politic</t>
  </si>
  <si>
    <t>MBPK0961</t>
  </si>
  <si>
    <t>Relații publice sectoriale – sănătate</t>
  </si>
  <si>
    <t>Relaţii publice sectoriale - turism</t>
  </si>
  <si>
    <t>DA9</t>
  </si>
  <si>
    <t>MBPK0461</t>
  </si>
  <si>
    <t>Relaţii publice sectoriale – ONG</t>
  </si>
  <si>
    <t>MBGP0052</t>
  </si>
  <si>
    <t>Marketing și branding personal online</t>
  </si>
  <si>
    <t>DA10</t>
  </si>
  <si>
    <t>MBPK0242</t>
  </si>
  <si>
    <t>Campanii online de relații publice</t>
  </si>
  <si>
    <t>MBPK0491</t>
  </si>
  <si>
    <t>Comunicare interculturală</t>
  </si>
  <si>
    <t>MBPK0301</t>
  </si>
  <si>
    <t>Elaborarea lucrării de licenţă</t>
  </si>
  <si>
    <t>VP</t>
  </si>
  <si>
    <t>5E+1C+ 1VP</t>
  </si>
  <si>
    <t>B. Discipline opționale</t>
  </si>
  <si>
    <t>Categ.
discipl.</t>
  </si>
  <si>
    <t>MBPK0551</t>
  </si>
  <si>
    <t>MBPK0861</t>
  </si>
  <si>
    <t>MBPK0871</t>
  </si>
  <si>
    <t>2E</t>
  </si>
  <si>
    <t>MBPK09891</t>
  </si>
  <si>
    <t>MBPK0451</t>
  </si>
  <si>
    <t>MBGP0471</t>
  </si>
  <si>
    <t>MBGP0961</t>
  </si>
  <si>
    <t>MBPK0052</t>
  </si>
  <si>
    <t>BILANȚURI</t>
  </si>
  <si>
    <t>BILANȚ GENERAL I</t>
  </si>
  <si>
    <t>Nr. crt.</t>
  </si>
  <si>
    <t>Disciplina</t>
  </si>
  <si>
    <t>Standard ARACIS*</t>
  </si>
  <si>
    <t>Nr. ore</t>
  </si>
  <si>
    <t>Total</t>
  </si>
  <si>
    <t>Nr. credite</t>
  </si>
  <si>
    <t>An
I</t>
  </si>
  <si>
    <t>An
II</t>
  </si>
  <si>
    <t>An
III</t>
  </si>
  <si>
    <t>ore</t>
  </si>
  <si>
    <t>%</t>
  </si>
  <si>
    <t>Obligatorii (DO)</t>
  </si>
  <si>
    <t>70-80%</t>
  </si>
  <si>
    <t>Opționale (DA)</t>
  </si>
  <si>
    <t>20-30%</t>
  </si>
  <si>
    <t>* Se vor înscrie valorile precizate în Standarde sau Standarde Specifice.</t>
  </si>
  <si>
    <t>BILANȚ GENERAL II</t>
  </si>
  <si>
    <t>Fundamentale (F) și domeniu (D)</t>
  </si>
  <si>
    <t>De specialitate (S)</t>
  </si>
  <si>
    <t>55-65%</t>
  </si>
  <si>
    <t>Complementare ( C)</t>
  </si>
  <si>
    <t>5-15%</t>
  </si>
  <si>
    <t>* Nu sunt specificate în standarde.</t>
  </si>
  <si>
    <t>BILANȚ GENERAL III (Bilanțul orelor de curs și aplicații)</t>
  </si>
  <si>
    <t>Standarde Specifice ARACIS*</t>
  </si>
  <si>
    <t>Raport curs/aplicații</t>
  </si>
  <si>
    <t>Curs</t>
  </si>
  <si>
    <t>Raport curs/aplicații 1/1 +/- 20%</t>
  </si>
  <si>
    <t>Aplicații, inclusiv practica</t>
  </si>
  <si>
    <t>BILANȚ GENERAL IV (Bilanțul formelor de evaluare)</t>
  </si>
  <si>
    <t>Standarde Specifice ARACIS</t>
  </si>
  <si>
    <t>Nr. de forme de evaluare pentru obținerea celor 244 credite</t>
  </si>
  <si>
    <t>Examene</t>
  </si>
  <si>
    <t>Minim 50%</t>
  </si>
  <si>
    <t>Colocvii</t>
  </si>
  <si>
    <t>Verificări pe parcurs</t>
  </si>
  <si>
    <t>Fülöp O.</t>
  </si>
  <si>
    <t>Tőkés Gy.</t>
  </si>
  <si>
    <t>Metode şi metodologii de cercetare în ştiinţele comunicării</t>
  </si>
  <si>
    <t>Kovács B.</t>
  </si>
  <si>
    <t>Gagyi J</t>
  </si>
  <si>
    <t>53</t>
  </si>
  <si>
    <t>Semiotică</t>
  </si>
  <si>
    <t>Zsigmond I.</t>
  </si>
  <si>
    <t>Vajda A.</t>
  </si>
  <si>
    <t>Kádár M.</t>
  </si>
  <si>
    <t>MBPK0421</t>
  </si>
  <si>
    <t>61</t>
  </si>
  <si>
    <t>Practică profesională în instituții de profil</t>
  </si>
  <si>
    <t>Bakos L.</t>
  </si>
  <si>
    <t>Fülöp L.</t>
  </si>
  <si>
    <t>56</t>
  </si>
  <si>
    <t>MBGP0041</t>
  </si>
  <si>
    <t>63</t>
  </si>
  <si>
    <t>MBGP0051</t>
  </si>
  <si>
    <t>2</t>
  </si>
  <si>
    <t>65</t>
  </si>
  <si>
    <t>6</t>
  </si>
  <si>
    <t>67</t>
  </si>
  <si>
    <t>Tonk M</t>
  </si>
  <si>
    <t>66</t>
  </si>
  <si>
    <t>C on</t>
  </si>
  <si>
    <t>C off</t>
  </si>
  <si>
    <t>S on</t>
  </si>
  <si>
    <t>S off</t>
  </si>
  <si>
    <t>L on</t>
  </si>
  <si>
    <t>L off</t>
  </si>
  <si>
    <t>0.43, g</t>
  </si>
  <si>
    <t>1.57, g</t>
  </si>
  <si>
    <t>0.42, g</t>
  </si>
  <si>
    <t>0.21, g</t>
  </si>
  <si>
    <t>0.79, G</t>
  </si>
  <si>
    <t>1.57,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</si>
</sst>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"/>
  </numFmts>
  <fonts count="22" x14ac:knownFonts="1">
    <font>
      <sz val="12"/>
      <color rgb="FF000000"/>
      <name val="Times New Roman"/>
      <family val="2"/>
      <charset val="1"/>
    </font>
    <font>
      <b/>
      <sz val="11"/>
      <name val="Times New Roman"/>
      <family val="1"/>
      <charset val="1"/>
    </font>
    <font>
      <b/>
      <sz val="11"/>
      <name val="Times New Roman"/>
      <family val="2"/>
      <charset val="1"/>
    </font>
    <font>
      <b/>
      <sz val="10"/>
      <name val="Times New Roman"/>
      <family val="1"/>
      <charset val="1"/>
    </font>
    <font>
      <sz val="12"/>
      <name val="Times New Roman"/>
      <family val="2"/>
      <charset val="1"/>
    </font>
    <font>
      <sz val="10"/>
      <name val="Times New Roman"/>
      <family val="1"/>
      <charset val="1"/>
    </font>
    <font>
      <sz val="11"/>
      <name val="Times New Roman"/>
      <family val="2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Calibri"/>
      <family val="2"/>
      <charset val="238"/>
    </font>
    <font>
      <sz val="10"/>
      <name val="Times New Roman"/>
      <family val="2"/>
      <charset val="1"/>
    </font>
    <font>
      <b/>
      <sz val="10"/>
      <name val="Times New Roman"/>
      <family val="2"/>
      <charset val="1"/>
    </font>
    <font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1"/>
    </font>
    <font>
      <i/>
      <sz val="1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2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CCFF66"/>
        <bgColor rgb="FFCCFF00"/>
      </patternFill>
    </fill>
    <fill>
      <patternFill patternType="solid">
        <fgColor rgb="FF66FFFF"/>
        <bgColor rgb="FF33CCCC"/>
      </patternFill>
    </fill>
    <fill>
      <patternFill patternType="solid">
        <fgColor rgb="FF6666FF"/>
        <bgColor rgb="FF666699"/>
      </patternFill>
    </fill>
    <fill>
      <patternFill patternType="solid">
        <fgColor rgb="FFFF33FF"/>
        <bgColor rgb="FFFF00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4" fillId="0" borderId="0" xfId="0" applyFont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5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center" vertical="top" wrapText="1"/>
    </xf>
    <xf numFmtId="0" fontId="8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top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49" fontId="8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6" fillId="0" borderId="6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14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20" fillId="0" borderId="1" xfId="0" applyFont="1" applyBorder="1"/>
    <xf numFmtId="0" fontId="20" fillId="3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0" fillId="3" borderId="0" xfId="0" applyFill="1"/>
    <xf numFmtId="0" fontId="20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4" borderId="1" xfId="0" applyFont="1" applyFill="1" applyBorder="1"/>
    <xf numFmtId="49" fontId="20" fillId="0" borderId="6" xfId="0" applyNumberFormat="1" applyFont="1" applyBorder="1" applyAlignment="1">
      <alignment horizontal="center" vertical="top" wrapText="1"/>
    </xf>
    <xf numFmtId="0" fontId="20" fillId="4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9" fillId="0" borderId="0" xfId="0" applyFont="1" applyAlignment="1">
      <alignment horizontal="left"/>
    </xf>
    <xf numFmtId="0" fontId="20" fillId="0" borderId="3" xfId="0" applyFont="1" applyBorder="1"/>
    <xf numFmtId="0" fontId="20" fillId="3" borderId="3" xfId="0" applyFont="1" applyFill="1" applyBorder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5" borderId="3" xfId="0" applyFont="1" applyFill="1" applyBorder="1"/>
    <xf numFmtId="0" fontId="20" fillId="5" borderId="1" xfId="0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vertical="top" wrapText="1"/>
    </xf>
    <xf numFmtId="0" fontId="20" fillId="5" borderId="1" xfId="0" applyFont="1" applyFill="1" applyBorder="1"/>
    <xf numFmtId="0" fontId="20" fillId="0" borderId="8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0" fillId="7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20" fillId="5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top" wrapText="1"/>
    </xf>
    <xf numFmtId="0" fontId="6" fillId="8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 vertical="top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0" fillId="8" borderId="0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1" fontId="6" fillId="8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top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wrapText="1"/>
    </xf>
    <xf numFmtId="0" fontId="7" fillId="9" borderId="9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 wrapText="1"/>
    </xf>
    <xf numFmtId="1" fontId="6" fillId="9" borderId="3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top"/>
    </xf>
    <xf numFmtId="0" fontId="8" fillId="1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66FF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Q150"/>
  <sheetViews>
    <sheetView showGridLines="0" tabSelected="1" view="pageBreakPreview" zoomScaleNormal="100" workbookViewId="0">
      <selection activeCell="M55" sqref="M55"/>
    </sheetView>
  </sheetViews>
  <sheetFormatPr defaultRowHeight="15.75" x14ac:dyDescent="0.25"/>
  <cols>
    <col min="1" max="1" width="10.5" style="15"/>
    <col min="2" max="2" width="7.625" style="16"/>
    <col min="3" max="3" width="4.625" style="16"/>
    <col min="4" max="4" width="26.75" style="15"/>
    <col min="5" max="5" width="7.625" style="16"/>
    <col min="6" max="6" width="4.625" style="16"/>
    <col min="7" max="7" width="9" style="302"/>
    <col min="8" max="8" width="9" style="165"/>
    <col min="9" max="9" width="7.125" style="265"/>
    <col min="10" max="10" width="9" style="302"/>
    <col min="11" max="11" width="9" style="165"/>
    <col min="12" max="12" width="7.125" style="265"/>
    <col min="13" max="13" width="9" style="302"/>
    <col min="14" max="14" width="9" style="165"/>
    <col min="15" max="15" width="7.125" style="265"/>
    <col min="16" max="16" width="9.5" style="16"/>
    <col min="17" max="17" width="9.625" style="16"/>
    <col min="18" max="18" width="9.75" style="16"/>
    <col min="19" max="20" width="7.125" style="16"/>
    <col min="21" max="21" width="12.75" style="16"/>
    <col min="22" max="22" width="20.75" style="17"/>
    <col min="23" max="1031" width="17.25" style="17"/>
  </cols>
  <sheetData>
    <row r="1" spans="1:1030" s="20" customFormat="1" ht="15" customHeight="1" x14ac:dyDescent="0.25">
      <c r="A1" s="14" t="s">
        <v>0</v>
      </c>
      <c r="B1" s="13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274"/>
      <c r="H1" s="18"/>
      <c r="I1" s="13" t="s">
        <v>6</v>
      </c>
      <c r="J1" s="13"/>
      <c r="K1" s="13"/>
      <c r="L1" s="13"/>
      <c r="M1" s="13"/>
      <c r="N1" s="13"/>
      <c r="O1" s="13"/>
      <c r="P1" s="13" t="s">
        <v>7</v>
      </c>
      <c r="Q1" s="11" t="s">
        <v>8</v>
      </c>
      <c r="R1" s="11"/>
      <c r="S1" s="11"/>
      <c r="T1" s="11"/>
      <c r="U1" s="14" t="s">
        <v>9</v>
      </c>
      <c r="V1" s="19"/>
    </row>
    <row r="2" spans="1:1030" s="22" customFormat="1" ht="15" customHeight="1" x14ac:dyDescent="0.25">
      <c r="A2" s="14"/>
      <c r="B2" s="13"/>
      <c r="C2" s="12"/>
      <c r="D2" s="13"/>
      <c r="E2" s="13"/>
      <c r="F2" s="13"/>
      <c r="G2" s="274" t="s">
        <v>219</v>
      </c>
      <c r="H2" s="18" t="s">
        <v>220</v>
      </c>
      <c r="I2" s="242" t="s">
        <v>10</v>
      </c>
      <c r="J2" s="274" t="s">
        <v>221</v>
      </c>
      <c r="K2" s="18" t="s">
        <v>222</v>
      </c>
      <c r="L2" s="242" t="s">
        <v>11</v>
      </c>
      <c r="M2" s="274" t="s">
        <v>223</v>
      </c>
      <c r="N2" s="18" t="s">
        <v>224</v>
      </c>
      <c r="O2" s="242" t="s">
        <v>12</v>
      </c>
      <c r="P2" s="13"/>
      <c r="Q2" s="18" t="s">
        <v>13</v>
      </c>
      <c r="R2" s="18" t="s">
        <v>14</v>
      </c>
      <c r="S2" s="18" t="s">
        <v>15</v>
      </c>
      <c r="T2" s="18" t="s">
        <v>16</v>
      </c>
      <c r="U2" s="14"/>
      <c r="V2" s="21"/>
    </row>
    <row r="3" spans="1:1030" ht="15" customHeight="1" x14ac:dyDescent="0.25">
      <c r="A3" s="23"/>
      <c r="B3" s="24"/>
      <c r="C3" s="25"/>
      <c r="D3" s="26" t="s">
        <v>17</v>
      </c>
      <c r="E3" s="24"/>
      <c r="F3" s="24"/>
      <c r="G3" s="275"/>
      <c r="H3" s="24"/>
      <c r="I3" s="243"/>
      <c r="J3" s="275"/>
      <c r="K3" s="24"/>
      <c r="L3" s="243"/>
      <c r="M3" s="275"/>
      <c r="N3" s="24"/>
      <c r="O3" s="243"/>
      <c r="P3" s="24"/>
      <c r="Q3" s="24"/>
      <c r="R3" s="24"/>
      <c r="S3" s="24"/>
      <c r="T3" s="24"/>
      <c r="U3" s="27"/>
      <c r="V3" s="21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</row>
    <row r="4" spans="1:1030" ht="15" customHeight="1" x14ac:dyDescent="0.25">
      <c r="A4" s="28" t="s">
        <v>18</v>
      </c>
      <c r="B4" s="29" t="s">
        <v>19</v>
      </c>
      <c r="C4" s="29">
        <v>1</v>
      </c>
      <c r="D4" s="30" t="s">
        <v>20</v>
      </c>
      <c r="E4" s="29" t="s">
        <v>21</v>
      </c>
      <c r="F4" s="317">
        <v>6</v>
      </c>
      <c r="G4" s="31">
        <v>3</v>
      </c>
      <c r="H4" s="317">
        <v>0</v>
      </c>
      <c r="I4" s="244">
        <v>3</v>
      </c>
      <c r="J4" s="276">
        <v>2</v>
      </c>
      <c r="K4" s="29">
        <v>0</v>
      </c>
      <c r="L4" s="244">
        <v>2</v>
      </c>
      <c r="M4" s="276">
        <v>0</v>
      </c>
      <c r="N4" s="29">
        <v>0</v>
      </c>
      <c r="O4" s="244">
        <v>0</v>
      </c>
      <c r="P4" s="29" t="s">
        <v>22</v>
      </c>
      <c r="Q4" s="29">
        <f>I4*14</f>
        <v>42</v>
      </c>
      <c r="R4" s="29">
        <f t="shared" ref="R4:R7" si="0">L4*14</f>
        <v>28</v>
      </c>
      <c r="S4" s="29">
        <f t="shared" ref="S4:S10" si="1">Q4+R4</f>
        <v>70</v>
      </c>
      <c r="T4" s="32">
        <f>150-S4</f>
        <v>80</v>
      </c>
      <c r="U4" s="29"/>
      <c r="V4" s="2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</row>
    <row r="5" spans="1:1030" ht="15" customHeight="1" x14ac:dyDescent="0.25">
      <c r="A5" s="28" t="s">
        <v>23</v>
      </c>
      <c r="B5" s="29" t="s">
        <v>19</v>
      </c>
      <c r="C5" s="29">
        <v>2</v>
      </c>
      <c r="D5" s="30" t="s">
        <v>24</v>
      </c>
      <c r="E5" s="29" t="s">
        <v>21</v>
      </c>
      <c r="F5" s="317">
        <v>5</v>
      </c>
      <c r="G5" s="276">
        <v>2</v>
      </c>
      <c r="H5" s="317">
        <v>0</v>
      </c>
      <c r="I5" s="244">
        <v>2</v>
      </c>
      <c r="J5" s="276">
        <v>2</v>
      </c>
      <c r="K5" s="29">
        <v>0</v>
      </c>
      <c r="L5" s="244">
        <v>2</v>
      </c>
      <c r="M5" s="276">
        <v>0</v>
      </c>
      <c r="N5" s="29">
        <v>0</v>
      </c>
      <c r="O5" s="244">
        <v>0</v>
      </c>
      <c r="P5" s="29" t="s">
        <v>22</v>
      </c>
      <c r="Q5" s="29">
        <f>I5*14</f>
        <v>28</v>
      </c>
      <c r="R5" s="29">
        <f t="shared" si="0"/>
        <v>28</v>
      </c>
      <c r="S5" s="29">
        <f t="shared" si="1"/>
        <v>56</v>
      </c>
      <c r="T5" s="32">
        <f>125-S5</f>
        <v>69</v>
      </c>
      <c r="U5" s="29"/>
      <c r="V5" s="21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</row>
    <row r="6" spans="1:1030" ht="15" customHeight="1" x14ac:dyDescent="0.25">
      <c r="A6" s="33" t="s">
        <v>25</v>
      </c>
      <c r="B6" s="29" t="s">
        <v>26</v>
      </c>
      <c r="C6" s="29">
        <v>3</v>
      </c>
      <c r="D6" s="34" t="s">
        <v>27</v>
      </c>
      <c r="E6" s="35" t="s">
        <v>21</v>
      </c>
      <c r="F6" s="317">
        <v>5</v>
      </c>
      <c r="G6" s="237">
        <v>2</v>
      </c>
      <c r="H6" s="317">
        <v>0</v>
      </c>
      <c r="I6" s="244">
        <v>2</v>
      </c>
      <c r="J6" s="276">
        <v>2</v>
      </c>
      <c r="K6" s="29">
        <v>0</v>
      </c>
      <c r="L6" s="244">
        <v>2</v>
      </c>
      <c r="M6" s="276">
        <v>0</v>
      </c>
      <c r="N6" s="29">
        <v>0</v>
      </c>
      <c r="O6" s="244">
        <v>0</v>
      </c>
      <c r="P6" s="29" t="s">
        <v>22</v>
      </c>
      <c r="Q6" s="35">
        <f>I6*14</f>
        <v>28</v>
      </c>
      <c r="R6" s="29">
        <f t="shared" si="0"/>
        <v>28</v>
      </c>
      <c r="S6" s="29">
        <f t="shared" si="1"/>
        <v>56</v>
      </c>
      <c r="T6" s="36">
        <f>125-S6</f>
        <v>69</v>
      </c>
      <c r="U6" s="37"/>
      <c r="V6" s="38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</row>
    <row r="7" spans="1:1030" ht="15" customHeight="1" x14ac:dyDescent="0.25">
      <c r="A7" s="28" t="s">
        <v>28</v>
      </c>
      <c r="B7" s="29" t="s">
        <v>29</v>
      </c>
      <c r="C7" s="29">
        <v>4</v>
      </c>
      <c r="D7" s="30" t="s">
        <v>30</v>
      </c>
      <c r="E7" s="29" t="s">
        <v>21</v>
      </c>
      <c r="F7" s="317">
        <v>6</v>
      </c>
      <c r="G7" s="276">
        <v>2</v>
      </c>
      <c r="H7" s="29">
        <v>0</v>
      </c>
      <c r="I7" s="244">
        <v>2</v>
      </c>
      <c r="J7" s="276">
        <v>2</v>
      </c>
      <c r="K7" s="29">
        <v>0</v>
      </c>
      <c r="L7" s="244">
        <v>2</v>
      </c>
      <c r="M7" s="276">
        <v>0</v>
      </c>
      <c r="N7" s="29">
        <v>0</v>
      </c>
      <c r="O7" s="244">
        <v>0</v>
      </c>
      <c r="P7" s="29" t="s">
        <v>22</v>
      </c>
      <c r="Q7" s="29">
        <f>I7*14</f>
        <v>28</v>
      </c>
      <c r="R7" s="29">
        <f t="shared" si="0"/>
        <v>28</v>
      </c>
      <c r="S7" s="29">
        <f t="shared" si="1"/>
        <v>56</v>
      </c>
      <c r="T7" s="32">
        <f>150-S7</f>
        <v>94</v>
      </c>
      <c r="U7" s="29"/>
      <c r="V7" s="21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</row>
    <row r="8" spans="1:1030" ht="15" customHeight="1" x14ac:dyDescent="0.25">
      <c r="A8" s="28" t="s">
        <v>31</v>
      </c>
      <c r="B8" s="39" t="s">
        <v>29</v>
      </c>
      <c r="C8" s="39">
        <v>5</v>
      </c>
      <c r="D8" s="40" t="s">
        <v>32</v>
      </c>
      <c r="E8" s="39" t="s">
        <v>21</v>
      </c>
      <c r="F8" s="318">
        <v>6</v>
      </c>
      <c r="G8" s="277">
        <v>2</v>
      </c>
      <c r="H8" s="39">
        <v>0</v>
      </c>
      <c r="I8" s="245">
        <v>2</v>
      </c>
      <c r="J8" s="277">
        <v>0</v>
      </c>
      <c r="K8" s="29">
        <v>0</v>
      </c>
      <c r="L8" s="245">
        <v>0</v>
      </c>
      <c r="M8" s="277" t="s">
        <v>226</v>
      </c>
      <c r="N8" s="315" t="s">
        <v>225</v>
      </c>
      <c r="O8" s="245">
        <v>2</v>
      </c>
      <c r="P8" s="39" t="s">
        <v>22</v>
      </c>
      <c r="Q8" s="29">
        <f>I8*14</f>
        <v>28</v>
      </c>
      <c r="R8" s="29">
        <f>O8*14</f>
        <v>28</v>
      </c>
      <c r="S8" s="29">
        <f t="shared" si="1"/>
        <v>56</v>
      </c>
      <c r="T8" s="32">
        <f>150-S8</f>
        <v>94</v>
      </c>
      <c r="U8" s="39"/>
      <c r="V8" s="41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</row>
    <row r="9" spans="1:1030" ht="15" customHeight="1" x14ac:dyDescent="0.25">
      <c r="A9" s="28" t="s">
        <v>33</v>
      </c>
      <c r="B9" s="29" t="s">
        <v>34</v>
      </c>
      <c r="C9" s="29">
        <v>6</v>
      </c>
      <c r="D9" s="30" t="s">
        <v>35</v>
      </c>
      <c r="E9" s="29" t="s">
        <v>21</v>
      </c>
      <c r="F9" s="317">
        <v>2</v>
      </c>
      <c r="G9" s="276">
        <v>0</v>
      </c>
      <c r="H9" s="39">
        <v>0</v>
      </c>
      <c r="I9" s="244">
        <v>0</v>
      </c>
      <c r="J9" s="276">
        <v>0</v>
      </c>
      <c r="K9" s="29">
        <v>0</v>
      </c>
      <c r="L9" s="244">
        <v>0</v>
      </c>
      <c r="M9" s="276">
        <v>2</v>
      </c>
      <c r="N9" s="29">
        <v>0</v>
      </c>
      <c r="O9" s="244">
        <v>2</v>
      </c>
      <c r="P9" s="29" t="s">
        <v>10</v>
      </c>
      <c r="Q9" s="29">
        <f>I9*14</f>
        <v>0</v>
      </c>
      <c r="R9" s="29">
        <f>O9*14</f>
        <v>28</v>
      </c>
      <c r="S9" s="29">
        <f t="shared" si="1"/>
        <v>28</v>
      </c>
      <c r="T9" s="32">
        <f>50-S9</f>
        <v>22</v>
      </c>
      <c r="U9" s="29"/>
      <c r="V9" s="21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</row>
    <row r="10" spans="1:1030" s="43" customFormat="1" ht="15" customHeight="1" x14ac:dyDescent="0.2">
      <c r="A10" s="28" t="s">
        <v>36</v>
      </c>
      <c r="B10" s="29" t="s">
        <v>34</v>
      </c>
      <c r="C10" s="29">
        <v>7</v>
      </c>
      <c r="D10" s="30" t="s">
        <v>37</v>
      </c>
      <c r="E10" s="29" t="s">
        <v>21</v>
      </c>
      <c r="F10" s="42" t="s">
        <v>38</v>
      </c>
      <c r="G10" s="278">
        <v>0</v>
      </c>
      <c r="H10" s="42">
        <v>0</v>
      </c>
      <c r="I10" s="244">
        <v>0</v>
      </c>
      <c r="J10" s="276">
        <v>0</v>
      </c>
      <c r="K10" s="316">
        <v>1</v>
      </c>
      <c r="L10" s="244">
        <v>1</v>
      </c>
      <c r="M10" s="276">
        <v>0</v>
      </c>
      <c r="N10" s="29">
        <v>0</v>
      </c>
      <c r="O10" s="244">
        <v>0</v>
      </c>
      <c r="P10" s="29" t="s">
        <v>39</v>
      </c>
      <c r="Q10" s="29">
        <f>I10*14</f>
        <v>0</v>
      </c>
      <c r="R10" s="29">
        <f>L10*14</f>
        <v>14</v>
      </c>
      <c r="S10" s="29">
        <f t="shared" si="1"/>
        <v>14</v>
      </c>
      <c r="T10" s="32">
        <v>0</v>
      </c>
      <c r="U10" s="29"/>
      <c r="V10" s="21"/>
    </row>
    <row r="11" spans="1:1030" s="22" customFormat="1" ht="15" customHeight="1" x14ac:dyDescent="0.25">
      <c r="A11" s="44"/>
      <c r="B11" s="45"/>
      <c r="C11" s="46"/>
      <c r="D11" s="47"/>
      <c r="E11" s="10" t="s">
        <v>40</v>
      </c>
      <c r="F11" s="9">
        <f>SUM(F4:F9)</f>
        <v>30</v>
      </c>
      <c r="G11" s="279"/>
      <c r="H11" s="49"/>
      <c r="I11" s="246">
        <f>SUM(I4:I10)</f>
        <v>11</v>
      </c>
      <c r="J11" s="303"/>
      <c r="K11" s="48"/>
      <c r="L11" s="246">
        <f>SUM(L4:L10)</f>
        <v>9</v>
      </c>
      <c r="M11" s="303"/>
      <c r="N11" s="48"/>
      <c r="O11" s="246">
        <f>SUM(O4:O10)</f>
        <v>4</v>
      </c>
      <c r="P11" s="10" t="s">
        <v>41</v>
      </c>
      <c r="Q11" s="9">
        <f>SUM(Q4:Q9)</f>
        <v>154</v>
      </c>
      <c r="R11" s="9">
        <f>SUM(R4:R10)</f>
        <v>182</v>
      </c>
      <c r="S11" s="9">
        <f>SUM(S4:S10)</f>
        <v>336</v>
      </c>
      <c r="T11" s="8">
        <f>T4+T5+T6+T7+T8+T9+T10</f>
        <v>428</v>
      </c>
      <c r="U11" s="7"/>
      <c r="V11" s="21"/>
    </row>
    <row r="12" spans="1:1030" ht="15" customHeight="1" x14ac:dyDescent="0.25">
      <c r="A12" s="44"/>
      <c r="B12" s="45"/>
      <c r="C12" s="46"/>
      <c r="D12" s="47"/>
      <c r="E12" s="10"/>
      <c r="F12" s="9"/>
      <c r="G12" s="279"/>
      <c r="H12" s="49"/>
      <c r="I12" s="10">
        <f>SUM(I11:O11)</f>
        <v>24</v>
      </c>
      <c r="J12" s="10"/>
      <c r="K12" s="10"/>
      <c r="L12" s="10"/>
      <c r="M12" s="10"/>
      <c r="N12" s="10"/>
      <c r="O12" s="10"/>
      <c r="P12" s="10"/>
      <c r="Q12" s="9"/>
      <c r="R12" s="9"/>
      <c r="S12" s="9"/>
      <c r="T12" s="8"/>
      <c r="U12" s="7"/>
      <c r="V12" s="21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</row>
    <row r="13" spans="1:1030" ht="15" customHeight="1" x14ac:dyDescent="0.25">
      <c r="A13" s="23"/>
      <c r="B13" s="24"/>
      <c r="C13" s="25"/>
      <c r="D13" s="26" t="s">
        <v>42</v>
      </c>
      <c r="E13" s="24"/>
      <c r="F13" s="24"/>
      <c r="G13" s="275"/>
      <c r="H13" s="24"/>
      <c r="I13" s="243"/>
      <c r="J13" s="275"/>
      <c r="K13" s="24"/>
      <c r="L13" s="243"/>
      <c r="M13" s="275"/>
      <c r="N13" s="24"/>
      <c r="O13" s="243"/>
      <c r="P13" s="24"/>
      <c r="Q13" s="24"/>
      <c r="R13" s="24"/>
      <c r="S13" s="24"/>
      <c r="T13" s="24"/>
      <c r="U13" s="27"/>
      <c r="V13" s="21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</row>
    <row r="14" spans="1:1030" ht="15" customHeight="1" x14ac:dyDescent="0.25">
      <c r="A14" s="28" t="s">
        <v>43</v>
      </c>
      <c r="B14" s="29" t="s">
        <v>19</v>
      </c>
      <c r="C14" s="29">
        <v>1</v>
      </c>
      <c r="D14" s="30" t="s">
        <v>44</v>
      </c>
      <c r="E14" s="29" t="s">
        <v>21</v>
      </c>
      <c r="F14" s="29">
        <v>6</v>
      </c>
      <c r="G14" s="276">
        <v>3</v>
      </c>
      <c r="H14" s="29">
        <v>0</v>
      </c>
      <c r="I14" s="244">
        <v>3</v>
      </c>
      <c r="J14" s="276">
        <v>0</v>
      </c>
      <c r="K14" s="29">
        <v>0</v>
      </c>
      <c r="L14" s="244">
        <v>0</v>
      </c>
      <c r="M14" s="276" t="s">
        <v>226</v>
      </c>
      <c r="N14" s="316" t="s">
        <v>227</v>
      </c>
      <c r="O14" s="244">
        <v>2</v>
      </c>
      <c r="P14" s="29" t="s">
        <v>22</v>
      </c>
      <c r="Q14" s="29">
        <f t="shared" ref="Q14:Q20" si="2">I14*14</f>
        <v>42</v>
      </c>
      <c r="R14" s="29">
        <f>O14*14</f>
        <v>28</v>
      </c>
      <c r="S14" s="29">
        <f t="shared" ref="S14:S20" si="3">Q14+R14</f>
        <v>70</v>
      </c>
      <c r="T14" s="29">
        <f>150-S14</f>
        <v>80</v>
      </c>
      <c r="U14" s="29"/>
      <c r="V14" s="21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</row>
    <row r="15" spans="1:1030" ht="15" customHeight="1" x14ac:dyDescent="0.25">
      <c r="A15" s="28" t="s">
        <v>45</v>
      </c>
      <c r="B15" s="29" t="s">
        <v>19</v>
      </c>
      <c r="C15" s="50">
        <v>2</v>
      </c>
      <c r="D15" s="51" t="s">
        <v>46</v>
      </c>
      <c r="E15" s="50" t="s">
        <v>21</v>
      </c>
      <c r="F15" s="50">
        <v>6</v>
      </c>
      <c r="G15" s="280">
        <v>2</v>
      </c>
      <c r="H15" s="50">
        <v>0</v>
      </c>
      <c r="I15" s="247">
        <v>2</v>
      </c>
      <c r="J15" s="280">
        <v>2</v>
      </c>
      <c r="K15" s="50">
        <v>0</v>
      </c>
      <c r="L15" s="247">
        <v>2</v>
      </c>
      <c r="M15" s="280">
        <v>0</v>
      </c>
      <c r="N15" s="50">
        <v>0</v>
      </c>
      <c r="O15" s="247">
        <v>0</v>
      </c>
      <c r="P15" s="50" t="s">
        <v>22</v>
      </c>
      <c r="Q15" s="29">
        <f t="shared" si="2"/>
        <v>28</v>
      </c>
      <c r="R15" s="29">
        <f>L15*14</f>
        <v>28</v>
      </c>
      <c r="S15" s="29">
        <f t="shared" si="3"/>
        <v>56</v>
      </c>
      <c r="T15" s="29">
        <f>150-S15</f>
        <v>94</v>
      </c>
      <c r="U15" s="29"/>
      <c r="V15" s="2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</row>
    <row r="16" spans="1:1030" ht="15" customHeight="1" x14ac:dyDescent="0.25">
      <c r="A16" s="28" t="s">
        <v>47</v>
      </c>
      <c r="B16" s="29" t="s">
        <v>29</v>
      </c>
      <c r="C16" s="29">
        <v>3</v>
      </c>
      <c r="D16" s="30" t="s">
        <v>48</v>
      </c>
      <c r="E16" s="29" t="s">
        <v>21</v>
      </c>
      <c r="F16" s="29">
        <v>6</v>
      </c>
      <c r="G16" s="276">
        <v>2</v>
      </c>
      <c r="H16" s="29">
        <v>0</v>
      </c>
      <c r="I16" s="244">
        <v>2</v>
      </c>
      <c r="J16" s="276">
        <v>0</v>
      </c>
      <c r="K16" s="29">
        <v>0</v>
      </c>
      <c r="L16" s="244">
        <v>0</v>
      </c>
      <c r="M16" s="276">
        <v>2</v>
      </c>
      <c r="N16" s="29">
        <v>0</v>
      </c>
      <c r="O16" s="244">
        <v>2</v>
      </c>
      <c r="P16" s="29" t="s">
        <v>22</v>
      </c>
      <c r="Q16" s="29">
        <f t="shared" si="2"/>
        <v>28</v>
      </c>
      <c r="R16" s="29">
        <f>O16*14</f>
        <v>28</v>
      </c>
      <c r="S16" s="29">
        <f t="shared" si="3"/>
        <v>56</v>
      </c>
      <c r="T16" s="29">
        <f>150-S16</f>
        <v>94</v>
      </c>
      <c r="U16" s="29"/>
      <c r="V16" s="2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</row>
    <row r="17" spans="1:1030" ht="15" customHeight="1" x14ac:dyDescent="0.25">
      <c r="A17" s="28" t="s">
        <v>49</v>
      </c>
      <c r="B17" s="52" t="s">
        <v>29</v>
      </c>
      <c r="C17" s="29">
        <v>4</v>
      </c>
      <c r="D17" s="30" t="s">
        <v>50</v>
      </c>
      <c r="E17" s="29" t="s">
        <v>21</v>
      </c>
      <c r="F17" s="29">
        <v>6</v>
      </c>
      <c r="G17" s="276">
        <v>2</v>
      </c>
      <c r="H17" s="29">
        <v>0</v>
      </c>
      <c r="I17" s="244">
        <v>2</v>
      </c>
      <c r="J17" s="276">
        <v>0</v>
      </c>
      <c r="K17" s="29">
        <v>0</v>
      </c>
      <c r="L17" s="244">
        <v>0</v>
      </c>
      <c r="M17" s="276">
        <v>2</v>
      </c>
      <c r="N17" s="29">
        <v>0</v>
      </c>
      <c r="O17" s="244">
        <v>2</v>
      </c>
      <c r="P17" s="29" t="s">
        <v>22</v>
      </c>
      <c r="Q17" s="29">
        <f t="shared" si="2"/>
        <v>28</v>
      </c>
      <c r="R17" s="29">
        <f>O17*14</f>
        <v>28</v>
      </c>
      <c r="S17" s="29">
        <f t="shared" si="3"/>
        <v>56</v>
      </c>
      <c r="T17" s="29">
        <f>150-S17</f>
        <v>94</v>
      </c>
      <c r="U17" s="29"/>
      <c r="V17" s="21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</row>
    <row r="18" spans="1:1030" ht="15" customHeight="1" x14ac:dyDescent="0.25">
      <c r="A18" s="28" t="s">
        <v>49</v>
      </c>
      <c r="B18" s="52" t="s">
        <v>34</v>
      </c>
      <c r="C18" s="29">
        <v>5</v>
      </c>
      <c r="D18" s="30" t="s">
        <v>51</v>
      </c>
      <c r="E18" s="29" t="s">
        <v>21</v>
      </c>
      <c r="F18" s="29">
        <v>4</v>
      </c>
      <c r="G18" s="276">
        <v>2</v>
      </c>
      <c r="H18" s="29">
        <v>0</v>
      </c>
      <c r="I18" s="244">
        <v>2</v>
      </c>
      <c r="J18" s="276">
        <v>1</v>
      </c>
      <c r="K18" s="29">
        <v>0</v>
      </c>
      <c r="L18" s="244">
        <v>1</v>
      </c>
      <c r="M18" s="276">
        <v>0</v>
      </c>
      <c r="N18" s="29">
        <v>0</v>
      </c>
      <c r="O18" s="244">
        <v>0</v>
      </c>
      <c r="P18" s="29" t="s">
        <v>10</v>
      </c>
      <c r="Q18" s="29">
        <f t="shared" si="2"/>
        <v>28</v>
      </c>
      <c r="R18" s="29">
        <f>L18*14</f>
        <v>14</v>
      </c>
      <c r="S18" s="29">
        <f t="shared" si="3"/>
        <v>42</v>
      </c>
      <c r="T18" s="29">
        <f>100-S18</f>
        <v>58</v>
      </c>
      <c r="U18" s="29"/>
      <c r="V18" s="2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</row>
    <row r="19" spans="1:1030" ht="15" customHeight="1" x14ac:dyDescent="0.25">
      <c r="A19" s="28" t="s">
        <v>52</v>
      </c>
      <c r="B19" s="29" t="s">
        <v>34</v>
      </c>
      <c r="C19" s="29">
        <v>6</v>
      </c>
      <c r="D19" s="30" t="s">
        <v>53</v>
      </c>
      <c r="E19" s="29" t="s">
        <v>21</v>
      </c>
      <c r="F19" s="29">
        <v>2</v>
      </c>
      <c r="G19" s="276">
        <v>0</v>
      </c>
      <c r="H19" s="29">
        <v>0</v>
      </c>
      <c r="I19" s="244">
        <v>0</v>
      </c>
      <c r="J19" s="276">
        <v>0</v>
      </c>
      <c r="K19" s="29">
        <v>0</v>
      </c>
      <c r="L19" s="244">
        <v>0</v>
      </c>
      <c r="M19" s="276">
        <v>2</v>
      </c>
      <c r="N19" s="29">
        <v>0</v>
      </c>
      <c r="O19" s="244">
        <v>2</v>
      </c>
      <c r="P19" s="29" t="s">
        <v>10</v>
      </c>
      <c r="Q19" s="29">
        <f t="shared" si="2"/>
        <v>0</v>
      </c>
      <c r="R19" s="29">
        <f>O19*14</f>
        <v>28</v>
      </c>
      <c r="S19" s="29">
        <f t="shared" si="3"/>
        <v>28</v>
      </c>
      <c r="T19" s="29">
        <f>50-S19</f>
        <v>22</v>
      </c>
      <c r="U19" s="29"/>
      <c r="V19" s="21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</row>
    <row r="20" spans="1:1030" s="43" customFormat="1" ht="15" customHeight="1" x14ac:dyDescent="0.2">
      <c r="A20" s="28" t="s">
        <v>54</v>
      </c>
      <c r="B20" s="29" t="s">
        <v>34</v>
      </c>
      <c r="C20" s="29">
        <v>7</v>
      </c>
      <c r="D20" s="30" t="s">
        <v>55</v>
      </c>
      <c r="E20" s="29" t="s">
        <v>21</v>
      </c>
      <c r="F20" s="42" t="s">
        <v>38</v>
      </c>
      <c r="G20" s="278">
        <v>0</v>
      </c>
      <c r="H20" s="42">
        <v>0</v>
      </c>
      <c r="I20" s="244">
        <v>0</v>
      </c>
      <c r="J20" s="276"/>
      <c r="K20" s="316">
        <v>1</v>
      </c>
      <c r="L20" s="244">
        <v>1</v>
      </c>
      <c r="M20" s="276">
        <v>0</v>
      </c>
      <c r="N20" s="29">
        <v>0</v>
      </c>
      <c r="O20" s="244">
        <v>0</v>
      </c>
      <c r="P20" s="29" t="s">
        <v>39</v>
      </c>
      <c r="Q20" s="29">
        <f t="shared" si="2"/>
        <v>0</v>
      </c>
      <c r="R20" s="29">
        <f>L20*14</f>
        <v>14</v>
      </c>
      <c r="S20" s="29">
        <f t="shared" si="3"/>
        <v>14</v>
      </c>
      <c r="T20" s="29">
        <v>0</v>
      </c>
      <c r="U20" s="29"/>
      <c r="V20" s="21"/>
    </row>
    <row r="21" spans="1:1030" s="58" customFormat="1" ht="15" customHeight="1" x14ac:dyDescent="0.25">
      <c r="A21" s="53"/>
      <c r="B21" s="54"/>
      <c r="C21" s="55"/>
      <c r="D21" s="56"/>
      <c r="E21" s="9" t="s">
        <v>40</v>
      </c>
      <c r="F21" s="9">
        <f>SUM(F14:F19)</f>
        <v>30</v>
      </c>
      <c r="G21" s="279"/>
      <c r="H21" s="49"/>
      <c r="I21" s="248">
        <f>SUM(I14:I20)</f>
        <v>11</v>
      </c>
      <c r="J21" s="279"/>
      <c r="K21" s="49"/>
      <c r="L21" s="248">
        <f>SUM(L14:L20)</f>
        <v>4</v>
      </c>
      <c r="M21" s="279"/>
      <c r="N21" s="49"/>
      <c r="O21" s="248">
        <f>SUM(O14:O20)</f>
        <v>8</v>
      </c>
      <c r="P21" s="9" t="s">
        <v>56</v>
      </c>
      <c r="Q21" s="9">
        <f>SUM(Q14:Q20)</f>
        <v>154</v>
      </c>
      <c r="R21" s="9">
        <f>SUM(R14:R20)</f>
        <v>168</v>
      </c>
      <c r="S21" s="9">
        <f>SUM(S14:S20)</f>
        <v>322</v>
      </c>
      <c r="T21" s="9">
        <f>T14+T15+T16+T17+T18+T19+T20</f>
        <v>442</v>
      </c>
      <c r="U21" s="6"/>
      <c r="V21" s="57"/>
    </row>
    <row r="22" spans="1:1030" s="22" customFormat="1" ht="15" customHeight="1" x14ac:dyDescent="0.25">
      <c r="A22" s="53"/>
      <c r="B22" s="54"/>
      <c r="C22" s="55"/>
      <c r="D22" s="56"/>
      <c r="E22" s="9"/>
      <c r="F22" s="9"/>
      <c r="G22" s="279"/>
      <c r="H22" s="49"/>
      <c r="I22" s="9">
        <v>23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6"/>
      <c r="V22" s="57"/>
    </row>
    <row r="23" spans="1:1030" s="20" customFormat="1" ht="15" customHeight="1" x14ac:dyDescent="0.25">
      <c r="A23" s="5" t="s">
        <v>0</v>
      </c>
      <c r="B23" s="13" t="s">
        <v>1</v>
      </c>
      <c r="C23" s="59"/>
      <c r="D23" s="13" t="s">
        <v>3</v>
      </c>
      <c r="E23" s="13" t="s">
        <v>4</v>
      </c>
      <c r="F23" s="13" t="s">
        <v>5</v>
      </c>
      <c r="G23" s="274"/>
      <c r="H23" s="18"/>
      <c r="I23" s="13" t="s">
        <v>6</v>
      </c>
      <c r="J23" s="13"/>
      <c r="K23" s="13"/>
      <c r="L23" s="13"/>
      <c r="M23" s="13"/>
      <c r="N23" s="13"/>
      <c r="O23" s="13"/>
      <c r="P23" s="13" t="s">
        <v>7</v>
      </c>
      <c r="Q23" s="11" t="s">
        <v>8</v>
      </c>
      <c r="R23" s="11"/>
      <c r="S23" s="11"/>
      <c r="T23" s="11"/>
      <c r="U23" s="14" t="s">
        <v>9</v>
      </c>
      <c r="V23" s="21"/>
    </row>
    <row r="24" spans="1:1030" s="22" customFormat="1" ht="15" customHeight="1" x14ac:dyDescent="0.25">
      <c r="A24" s="5"/>
      <c r="B24" s="13"/>
      <c r="C24" s="60"/>
      <c r="D24" s="13"/>
      <c r="E24" s="13"/>
      <c r="F24" s="13"/>
      <c r="G24" s="274" t="s">
        <v>219</v>
      </c>
      <c r="H24" s="18" t="s">
        <v>220</v>
      </c>
      <c r="I24" s="242" t="s">
        <v>10</v>
      </c>
      <c r="J24" s="274" t="s">
        <v>221</v>
      </c>
      <c r="K24" s="18" t="s">
        <v>222</v>
      </c>
      <c r="L24" s="242" t="s">
        <v>11</v>
      </c>
      <c r="M24" s="274" t="s">
        <v>223</v>
      </c>
      <c r="N24" s="18" t="s">
        <v>224</v>
      </c>
      <c r="O24" s="242" t="s">
        <v>12</v>
      </c>
      <c r="P24" s="13"/>
      <c r="Q24" s="18" t="s">
        <v>13</v>
      </c>
      <c r="R24" s="18" t="s">
        <v>14</v>
      </c>
      <c r="S24" s="18" t="s">
        <v>15</v>
      </c>
      <c r="T24" s="18" t="s">
        <v>16</v>
      </c>
      <c r="U24" s="14"/>
      <c r="V24" s="21"/>
    </row>
    <row r="25" spans="1:1030" ht="15" customHeight="1" x14ac:dyDescent="0.25">
      <c r="A25" s="61"/>
      <c r="B25" s="24"/>
      <c r="C25" s="62"/>
      <c r="D25" s="26" t="s">
        <v>57</v>
      </c>
      <c r="E25" s="24"/>
      <c r="F25" s="24"/>
      <c r="G25" s="275"/>
      <c r="H25" s="24"/>
      <c r="I25" s="243"/>
      <c r="J25" s="275"/>
      <c r="K25" s="24"/>
      <c r="L25" s="243"/>
      <c r="M25" s="275"/>
      <c r="N25" s="24"/>
      <c r="O25" s="243"/>
      <c r="P25" s="24"/>
      <c r="Q25" s="24"/>
      <c r="R25" s="24"/>
      <c r="S25" s="24"/>
      <c r="T25" s="24"/>
      <c r="U25" s="27"/>
      <c r="V25" s="21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</row>
    <row r="26" spans="1:1030" ht="15" customHeight="1" x14ac:dyDescent="0.25">
      <c r="A26" s="28" t="s">
        <v>58</v>
      </c>
      <c r="B26" s="50" t="s">
        <v>26</v>
      </c>
      <c r="C26" s="50">
        <v>1</v>
      </c>
      <c r="D26" s="28" t="s">
        <v>59</v>
      </c>
      <c r="E26" s="29" t="s">
        <v>21</v>
      </c>
      <c r="F26" s="319">
        <v>6</v>
      </c>
      <c r="G26" s="280">
        <v>3</v>
      </c>
      <c r="H26" s="50">
        <v>0</v>
      </c>
      <c r="I26" s="247">
        <v>3</v>
      </c>
      <c r="J26" s="280">
        <v>0</v>
      </c>
      <c r="K26" s="50">
        <v>0</v>
      </c>
      <c r="L26" s="247">
        <v>0</v>
      </c>
      <c r="M26" s="280">
        <v>2</v>
      </c>
      <c r="N26" s="50">
        <v>0</v>
      </c>
      <c r="O26" s="247">
        <v>2</v>
      </c>
      <c r="P26" s="50" t="s">
        <v>22</v>
      </c>
      <c r="Q26" s="29">
        <f>I26*14</f>
        <v>42</v>
      </c>
      <c r="R26" s="29">
        <f>O26*14</f>
        <v>28</v>
      </c>
      <c r="S26" s="29">
        <f>Q26+R26</f>
        <v>70</v>
      </c>
      <c r="T26" s="29">
        <f>150-S26</f>
        <v>80</v>
      </c>
      <c r="U26" s="29"/>
      <c r="V26" s="21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</row>
    <row r="27" spans="1:1030" ht="15" customHeight="1" x14ac:dyDescent="0.25">
      <c r="A27" s="63" t="s">
        <v>60</v>
      </c>
      <c r="B27" s="29" t="s">
        <v>29</v>
      </c>
      <c r="C27" s="29">
        <v>2</v>
      </c>
      <c r="D27" s="30" t="s">
        <v>61</v>
      </c>
      <c r="E27" s="29" t="s">
        <v>21</v>
      </c>
      <c r="F27" s="317">
        <v>5</v>
      </c>
      <c r="G27" s="276">
        <v>2</v>
      </c>
      <c r="H27" s="50">
        <v>0</v>
      </c>
      <c r="I27" s="244">
        <v>2</v>
      </c>
      <c r="J27" s="276">
        <v>2</v>
      </c>
      <c r="K27" s="29">
        <v>0</v>
      </c>
      <c r="L27" s="244">
        <v>2</v>
      </c>
      <c r="M27" s="276">
        <v>0</v>
      </c>
      <c r="N27" s="29">
        <v>0</v>
      </c>
      <c r="O27" s="244">
        <v>0</v>
      </c>
      <c r="P27" s="29" t="s">
        <v>22</v>
      </c>
      <c r="Q27" s="29">
        <f>I27*14</f>
        <v>28</v>
      </c>
      <c r="R27" s="29">
        <f>L27*14</f>
        <v>28</v>
      </c>
      <c r="S27" s="29">
        <f>Q27+R27</f>
        <v>56</v>
      </c>
      <c r="T27" s="29">
        <f>125-S27</f>
        <v>69</v>
      </c>
      <c r="U27" s="29"/>
      <c r="V27" s="21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</row>
    <row r="28" spans="1:1030" ht="15" customHeight="1" x14ac:dyDescent="0.25">
      <c r="A28" s="63" t="s">
        <v>62</v>
      </c>
      <c r="B28" s="4" t="s">
        <v>26</v>
      </c>
      <c r="C28" s="4">
        <v>3</v>
      </c>
      <c r="D28" s="30" t="s">
        <v>63</v>
      </c>
      <c r="E28" s="4" t="s">
        <v>64</v>
      </c>
      <c r="F28" s="317">
        <v>5</v>
      </c>
      <c r="G28" s="276">
        <v>2</v>
      </c>
      <c r="H28" s="50">
        <v>0</v>
      </c>
      <c r="I28" s="244">
        <v>2</v>
      </c>
      <c r="J28" s="276">
        <v>2</v>
      </c>
      <c r="K28" s="29">
        <v>0</v>
      </c>
      <c r="L28" s="244">
        <v>2</v>
      </c>
      <c r="M28" s="276">
        <v>0</v>
      </c>
      <c r="N28" s="29">
        <v>0</v>
      </c>
      <c r="O28" s="244">
        <v>0</v>
      </c>
      <c r="P28" s="29" t="s">
        <v>22</v>
      </c>
      <c r="Q28" s="29">
        <f>I28*14</f>
        <v>28</v>
      </c>
      <c r="R28" s="29">
        <f>L28*14</f>
        <v>28</v>
      </c>
      <c r="S28" s="29">
        <f>Q28+R28</f>
        <v>56</v>
      </c>
      <c r="T28" s="29">
        <f>125-S28</f>
        <v>69</v>
      </c>
      <c r="U28" s="29"/>
      <c r="V28" s="3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</row>
    <row r="29" spans="1:1030" ht="15" customHeight="1" x14ac:dyDescent="0.25">
      <c r="A29" s="63"/>
      <c r="B29" s="4"/>
      <c r="C29" s="4"/>
      <c r="D29" s="30" t="s">
        <v>65</v>
      </c>
      <c r="E29" s="4" t="s">
        <v>64</v>
      </c>
      <c r="F29" s="317"/>
      <c r="G29" s="276"/>
      <c r="H29" s="50">
        <v>0</v>
      </c>
      <c r="I29" s="244"/>
      <c r="J29" s="276"/>
      <c r="K29" s="29">
        <v>0</v>
      </c>
      <c r="L29" s="244"/>
      <c r="M29" s="276"/>
      <c r="N29" s="29"/>
      <c r="O29" s="244"/>
      <c r="P29" s="29"/>
      <c r="Q29" s="29"/>
      <c r="R29" s="29"/>
      <c r="S29" s="29"/>
      <c r="T29" s="29"/>
      <c r="U29" s="29"/>
      <c r="V29" s="3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</row>
    <row r="30" spans="1:1030" ht="15" customHeight="1" x14ac:dyDescent="0.25">
      <c r="A30" s="63" t="s">
        <v>66</v>
      </c>
      <c r="B30" s="4" t="s">
        <v>26</v>
      </c>
      <c r="C30" s="4">
        <v>4</v>
      </c>
      <c r="D30" s="30" t="s">
        <v>67</v>
      </c>
      <c r="E30" s="4" t="s">
        <v>68</v>
      </c>
      <c r="F30" s="320">
        <v>5</v>
      </c>
      <c r="G30" s="65" t="s">
        <v>230</v>
      </c>
      <c r="H30" s="322" t="s">
        <v>225</v>
      </c>
      <c r="I30" s="249">
        <v>2</v>
      </c>
      <c r="J30" s="281" t="s">
        <v>229</v>
      </c>
      <c r="K30" s="321" t="s">
        <v>228</v>
      </c>
      <c r="L30" s="249">
        <v>1</v>
      </c>
      <c r="M30" s="281">
        <v>0</v>
      </c>
      <c r="N30" s="52">
        <v>0</v>
      </c>
      <c r="O30" s="249">
        <v>0</v>
      </c>
      <c r="P30" s="52" t="s">
        <v>22</v>
      </c>
      <c r="Q30" s="29">
        <f>I30*14</f>
        <v>28</v>
      </c>
      <c r="R30" s="29">
        <f>L30*14</f>
        <v>14</v>
      </c>
      <c r="S30" s="29">
        <f>Q30+R30</f>
        <v>42</v>
      </c>
      <c r="T30" s="29">
        <f>125-S30</f>
        <v>83</v>
      </c>
      <c r="U30" s="29"/>
      <c r="V30" s="3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</row>
    <row r="31" spans="1:1030" ht="15" customHeight="1" x14ac:dyDescent="0.25">
      <c r="A31" s="63"/>
      <c r="B31" s="4"/>
      <c r="C31" s="4"/>
      <c r="D31" s="30" t="s">
        <v>69</v>
      </c>
      <c r="E31" s="4"/>
      <c r="F31" s="320"/>
      <c r="G31" s="281"/>
      <c r="H31" s="50">
        <v>0</v>
      </c>
      <c r="I31" s="249"/>
      <c r="J31" s="281"/>
      <c r="K31" s="52"/>
      <c r="L31" s="249"/>
      <c r="M31" s="281"/>
      <c r="N31" s="52"/>
      <c r="O31" s="249"/>
      <c r="P31" s="52"/>
      <c r="Q31" s="29"/>
      <c r="R31" s="29"/>
      <c r="S31" s="29"/>
      <c r="T31" s="29"/>
      <c r="U31" s="29"/>
      <c r="V31" s="3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</row>
    <row r="32" spans="1:1030" ht="15" customHeight="1" x14ac:dyDescent="0.25">
      <c r="A32" s="63" t="s">
        <v>70</v>
      </c>
      <c r="B32" s="29" t="s">
        <v>26</v>
      </c>
      <c r="C32" s="29">
        <v>5</v>
      </c>
      <c r="D32" s="30" t="s">
        <v>71</v>
      </c>
      <c r="E32" s="29" t="s">
        <v>21</v>
      </c>
      <c r="F32" s="317">
        <v>4</v>
      </c>
      <c r="G32" s="31">
        <v>0</v>
      </c>
      <c r="H32" s="50">
        <v>0</v>
      </c>
      <c r="I32" s="244">
        <v>0</v>
      </c>
      <c r="J32" s="276">
        <v>0</v>
      </c>
      <c r="K32" s="29">
        <v>0</v>
      </c>
      <c r="L32" s="244">
        <v>0</v>
      </c>
      <c r="M32" s="276">
        <v>0</v>
      </c>
      <c r="N32" s="316">
        <v>4</v>
      </c>
      <c r="O32" s="244">
        <v>4</v>
      </c>
      <c r="P32" s="29" t="s">
        <v>10</v>
      </c>
      <c r="Q32" s="29">
        <f>I32*14</f>
        <v>0</v>
      </c>
      <c r="R32" s="29">
        <f>O32*14</f>
        <v>56</v>
      </c>
      <c r="S32" s="29">
        <f>Q32+R32</f>
        <v>56</v>
      </c>
      <c r="T32" s="29">
        <f>100-S32</f>
        <v>44</v>
      </c>
      <c r="U32" s="29"/>
      <c r="V32" s="21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</row>
    <row r="33" spans="1:1030" ht="15" customHeight="1" x14ac:dyDescent="0.25">
      <c r="A33" s="63" t="s">
        <v>72</v>
      </c>
      <c r="B33" s="52" t="s">
        <v>34</v>
      </c>
      <c r="C33" s="29">
        <v>6</v>
      </c>
      <c r="D33" s="30" t="s">
        <v>73</v>
      </c>
      <c r="E33" s="52" t="s">
        <v>21</v>
      </c>
      <c r="F33" s="320">
        <v>3</v>
      </c>
      <c r="G33" s="281">
        <v>2</v>
      </c>
      <c r="H33" s="50">
        <v>0</v>
      </c>
      <c r="I33" s="249">
        <v>2</v>
      </c>
      <c r="J33" s="281">
        <v>0</v>
      </c>
      <c r="K33" s="52">
        <v>0</v>
      </c>
      <c r="L33" s="249">
        <v>0</v>
      </c>
      <c r="M33" s="281">
        <v>0</v>
      </c>
      <c r="N33" s="52">
        <v>0</v>
      </c>
      <c r="O33" s="249">
        <v>0</v>
      </c>
      <c r="P33" s="52" t="s">
        <v>10</v>
      </c>
      <c r="Q33" s="29">
        <f>I33*14</f>
        <v>28</v>
      </c>
      <c r="R33" s="29">
        <f>L33*14</f>
        <v>0</v>
      </c>
      <c r="S33" s="29">
        <f>Q33+R33</f>
        <v>28</v>
      </c>
      <c r="T33" s="29">
        <f>75-S33</f>
        <v>47</v>
      </c>
      <c r="U33" s="29"/>
      <c r="V33" s="21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</row>
    <row r="34" spans="1:1030" ht="15" customHeight="1" x14ac:dyDescent="0.25">
      <c r="A34" s="63" t="s">
        <v>74</v>
      </c>
      <c r="B34" s="29" t="s">
        <v>34</v>
      </c>
      <c r="C34" s="29">
        <v>7</v>
      </c>
      <c r="D34" s="30" t="s">
        <v>75</v>
      </c>
      <c r="E34" s="29" t="s">
        <v>21</v>
      </c>
      <c r="F34" s="317">
        <v>2</v>
      </c>
      <c r="G34" s="276">
        <v>0</v>
      </c>
      <c r="H34" s="50">
        <v>0</v>
      </c>
      <c r="I34" s="244">
        <v>0</v>
      </c>
      <c r="J34" s="276">
        <v>0</v>
      </c>
      <c r="K34" s="29">
        <v>0</v>
      </c>
      <c r="L34" s="244">
        <v>0</v>
      </c>
      <c r="M34" s="276">
        <v>2</v>
      </c>
      <c r="N34" s="29">
        <v>0</v>
      </c>
      <c r="O34" s="244">
        <v>2</v>
      </c>
      <c r="P34" s="29" t="s">
        <v>10</v>
      </c>
      <c r="Q34" s="29">
        <f>I34*14</f>
        <v>0</v>
      </c>
      <c r="R34" s="29">
        <f>O34*14</f>
        <v>28</v>
      </c>
      <c r="S34" s="29">
        <f>Q34+R34</f>
        <v>28</v>
      </c>
      <c r="T34" s="29">
        <f>50-S34</f>
        <v>22</v>
      </c>
      <c r="U34" s="29"/>
      <c r="V34" s="2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</row>
    <row r="35" spans="1:1030" ht="15" customHeight="1" x14ac:dyDescent="0.25">
      <c r="A35" s="66"/>
      <c r="B35" s="2"/>
      <c r="C35" s="67"/>
      <c r="D35" s="1"/>
      <c r="E35" s="9" t="s">
        <v>40</v>
      </c>
      <c r="F35" s="9">
        <f>SUM(F26:F34)</f>
        <v>30</v>
      </c>
      <c r="G35" s="279"/>
      <c r="H35" s="49"/>
      <c r="I35" s="246">
        <f>SUM(I26:I34)</f>
        <v>11</v>
      </c>
      <c r="J35" s="303"/>
      <c r="K35" s="48"/>
      <c r="L35" s="246">
        <f>SUM(L26:L34)</f>
        <v>5</v>
      </c>
      <c r="M35" s="303"/>
      <c r="N35" s="48"/>
      <c r="O35" s="246">
        <f>SUM(O26:O34)</f>
        <v>8</v>
      </c>
      <c r="P35" s="9" t="s">
        <v>76</v>
      </c>
      <c r="Q35" s="204">
        <f>SUM(Q26:Q34)</f>
        <v>154</v>
      </c>
      <c r="R35" s="204">
        <f>SUM(R26:R34)</f>
        <v>182</v>
      </c>
      <c r="S35" s="204">
        <f>SUM(S27:S34)</f>
        <v>266</v>
      </c>
      <c r="T35" s="204">
        <f>T26+T27+T28+T30+T32+T33+T34</f>
        <v>414</v>
      </c>
      <c r="U35" s="7"/>
      <c r="V35" s="2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</row>
    <row r="36" spans="1:1030" ht="15" customHeight="1" x14ac:dyDescent="0.25">
      <c r="A36" s="66"/>
      <c r="B36" s="2"/>
      <c r="C36" s="68"/>
      <c r="D36" s="1"/>
      <c r="E36" s="9"/>
      <c r="F36" s="9"/>
      <c r="G36" s="279"/>
      <c r="H36" s="49"/>
      <c r="I36" s="10">
        <v>24</v>
      </c>
      <c r="J36" s="10"/>
      <c r="K36" s="10"/>
      <c r="L36" s="10"/>
      <c r="M36" s="10"/>
      <c r="N36" s="10"/>
      <c r="O36" s="10"/>
      <c r="P36" s="9"/>
      <c r="Q36" s="204"/>
      <c r="R36" s="204"/>
      <c r="S36" s="204"/>
      <c r="T36" s="204"/>
      <c r="U36" s="7"/>
      <c r="V36" s="21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</row>
    <row r="37" spans="1:1030" ht="15" customHeight="1" x14ac:dyDescent="0.25">
      <c r="A37" s="61"/>
      <c r="B37" s="24"/>
      <c r="C37" s="62"/>
      <c r="D37" s="26" t="s">
        <v>77</v>
      </c>
      <c r="E37" s="24"/>
      <c r="F37" s="24"/>
      <c r="G37" s="275"/>
      <c r="H37" s="24"/>
      <c r="I37" s="243"/>
      <c r="J37" s="275"/>
      <c r="K37" s="24"/>
      <c r="L37" s="243"/>
      <c r="M37" s="275"/>
      <c r="N37" s="24"/>
      <c r="O37" s="243"/>
      <c r="P37" s="24"/>
      <c r="Q37" s="24"/>
      <c r="R37" s="24"/>
      <c r="S37" s="24"/>
      <c r="T37" s="24"/>
      <c r="U37" s="27"/>
      <c r="V37" s="21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</row>
    <row r="38" spans="1:1030" s="69" customFormat="1" ht="15" customHeight="1" x14ac:dyDescent="0.2">
      <c r="A38" s="63"/>
      <c r="B38" s="29" t="s">
        <v>26</v>
      </c>
      <c r="C38" s="52">
        <v>1</v>
      </c>
      <c r="D38" s="30" t="s">
        <v>78</v>
      </c>
      <c r="E38" s="29" t="s">
        <v>21</v>
      </c>
      <c r="F38" s="29">
        <v>4</v>
      </c>
      <c r="G38" s="276">
        <v>2</v>
      </c>
      <c r="H38" s="29">
        <v>0</v>
      </c>
      <c r="I38" s="244">
        <v>2</v>
      </c>
      <c r="J38" s="276">
        <v>2</v>
      </c>
      <c r="K38" s="29"/>
      <c r="L38" s="244">
        <v>2</v>
      </c>
      <c r="M38" s="276">
        <v>0</v>
      </c>
      <c r="N38" s="29">
        <v>0</v>
      </c>
      <c r="O38" s="244">
        <v>0</v>
      </c>
      <c r="P38" s="29" t="s">
        <v>22</v>
      </c>
      <c r="Q38" s="29">
        <f>I38*14</f>
        <v>28</v>
      </c>
      <c r="R38" s="29">
        <f>L38*14</f>
        <v>28</v>
      </c>
      <c r="S38" s="29">
        <f>Q38+R38</f>
        <v>56</v>
      </c>
      <c r="T38" s="29">
        <f>100-S38</f>
        <v>44</v>
      </c>
      <c r="U38" s="29"/>
      <c r="V38" s="21"/>
    </row>
    <row r="39" spans="1:1030" s="43" customFormat="1" ht="15" customHeight="1" x14ac:dyDescent="0.2">
      <c r="A39" s="28" t="s">
        <v>79</v>
      </c>
      <c r="B39" s="29" t="s">
        <v>26</v>
      </c>
      <c r="C39" s="29">
        <v>2</v>
      </c>
      <c r="D39" s="30" t="s">
        <v>80</v>
      </c>
      <c r="E39" s="29" t="s">
        <v>21</v>
      </c>
      <c r="F39" s="29">
        <v>5</v>
      </c>
      <c r="G39" s="276">
        <v>2</v>
      </c>
      <c r="H39" s="29">
        <v>0</v>
      </c>
      <c r="I39" s="244">
        <v>2</v>
      </c>
      <c r="J39" s="276">
        <v>2</v>
      </c>
      <c r="K39" s="29"/>
      <c r="L39" s="244">
        <v>2</v>
      </c>
      <c r="M39" s="276">
        <v>0</v>
      </c>
      <c r="N39" s="29">
        <v>0</v>
      </c>
      <c r="O39" s="244">
        <v>0</v>
      </c>
      <c r="P39" s="29" t="s">
        <v>22</v>
      </c>
      <c r="Q39" s="29">
        <f>I39*14</f>
        <v>28</v>
      </c>
      <c r="R39" s="29">
        <f>L39*14</f>
        <v>28</v>
      </c>
      <c r="S39" s="29">
        <f>Q39+R39</f>
        <v>56</v>
      </c>
      <c r="T39" s="29">
        <f>125-S39</f>
        <v>69</v>
      </c>
      <c r="U39" s="29"/>
      <c r="V39" s="21"/>
    </row>
    <row r="40" spans="1:1030" s="22" customFormat="1" ht="15" customHeight="1" x14ac:dyDescent="0.25">
      <c r="A40" s="28" t="s">
        <v>62</v>
      </c>
      <c r="B40" s="29" t="s">
        <v>26</v>
      </c>
      <c r="C40" s="29">
        <v>3</v>
      </c>
      <c r="D40" s="30" t="s">
        <v>81</v>
      </c>
      <c r="E40" s="64" t="s">
        <v>21</v>
      </c>
      <c r="F40" s="29">
        <v>5</v>
      </c>
      <c r="G40" s="276">
        <v>2</v>
      </c>
      <c r="H40" s="29">
        <v>0</v>
      </c>
      <c r="I40" s="244">
        <v>2</v>
      </c>
      <c r="J40" s="276">
        <v>0</v>
      </c>
      <c r="K40" s="29">
        <v>0</v>
      </c>
      <c r="L40" s="244">
        <v>0</v>
      </c>
      <c r="M40" s="276" t="s">
        <v>226</v>
      </c>
      <c r="N40" s="316" t="s">
        <v>225</v>
      </c>
      <c r="O40" s="244">
        <v>2</v>
      </c>
      <c r="P40" s="29" t="s">
        <v>22</v>
      </c>
      <c r="Q40" s="29">
        <f>I40*14</f>
        <v>28</v>
      </c>
      <c r="R40" s="29">
        <f>O40*14</f>
        <v>28</v>
      </c>
      <c r="S40" s="29">
        <f>Q40+R40</f>
        <v>56</v>
      </c>
      <c r="T40" s="29">
        <f>125-S40</f>
        <v>69</v>
      </c>
      <c r="U40" s="29"/>
      <c r="V40" s="21"/>
    </row>
    <row r="41" spans="1:1030" ht="15" customHeight="1" x14ac:dyDescent="0.25">
      <c r="A41" s="63" t="s">
        <v>82</v>
      </c>
      <c r="B41" s="4" t="s">
        <v>26</v>
      </c>
      <c r="C41" s="4">
        <v>4</v>
      </c>
      <c r="D41" s="30" t="s">
        <v>83</v>
      </c>
      <c r="E41" s="4" t="s">
        <v>84</v>
      </c>
      <c r="F41" s="52">
        <v>5</v>
      </c>
      <c r="G41" s="281">
        <v>2</v>
      </c>
      <c r="H41" s="52">
        <v>0</v>
      </c>
      <c r="I41" s="249">
        <v>2</v>
      </c>
      <c r="J41" s="281">
        <v>0</v>
      </c>
      <c r="K41" s="52"/>
      <c r="L41" s="249">
        <v>0</v>
      </c>
      <c r="M41" s="281">
        <v>2</v>
      </c>
      <c r="N41" s="52">
        <v>0</v>
      </c>
      <c r="O41" s="249">
        <v>2</v>
      </c>
      <c r="P41" s="52" t="s">
        <v>22</v>
      </c>
      <c r="Q41" s="29">
        <f>I41*14</f>
        <v>28</v>
      </c>
      <c r="R41" s="29">
        <f>O41*14</f>
        <v>28</v>
      </c>
      <c r="S41" s="29">
        <f>Q41+R41</f>
        <v>56</v>
      </c>
      <c r="T41" s="29">
        <f>125-S41</f>
        <v>69</v>
      </c>
      <c r="U41" s="29"/>
      <c r="V41" s="3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</row>
    <row r="42" spans="1:1030" ht="25.5" x14ac:dyDescent="0.25">
      <c r="A42" s="63" t="s">
        <v>85</v>
      </c>
      <c r="B42" s="4" t="s">
        <v>26</v>
      </c>
      <c r="C42" s="4">
        <v>3</v>
      </c>
      <c r="D42" s="30" t="s">
        <v>86</v>
      </c>
      <c r="E42" s="4" t="s">
        <v>84</v>
      </c>
      <c r="F42" s="52"/>
      <c r="G42" s="281"/>
      <c r="H42" s="52"/>
      <c r="I42" s="249"/>
      <c r="J42" s="281"/>
      <c r="K42" s="52"/>
      <c r="L42" s="249"/>
      <c r="M42" s="281"/>
      <c r="N42" s="52"/>
      <c r="O42" s="249"/>
      <c r="P42" s="52"/>
      <c r="Q42" s="29"/>
      <c r="R42" s="29"/>
      <c r="S42" s="29"/>
      <c r="T42" s="29"/>
      <c r="U42" s="29"/>
      <c r="V42" s="3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</row>
    <row r="43" spans="1:1030" ht="14.1" customHeight="1" x14ac:dyDescent="0.25">
      <c r="A43" s="205" t="s">
        <v>87</v>
      </c>
      <c r="B43" s="4" t="s">
        <v>26</v>
      </c>
      <c r="C43" s="4">
        <v>5</v>
      </c>
      <c r="D43" s="30" t="s">
        <v>88</v>
      </c>
      <c r="E43" s="4" t="s">
        <v>89</v>
      </c>
      <c r="F43" s="29">
        <v>5</v>
      </c>
      <c r="G43" s="276">
        <v>2</v>
      </c>
      <c r="H43" s="29">
        <v>0</v>
      </c>
      <c r="I43" s="244">
        <v>2</v>
      </c>
      <c r="J43" s="276">
        <v>0</v>
      </c>
      <c r="K43" s="29"/>
      <c r="L43" s="244">
        <v>0</v>
      </c>
      <c r="M43" s="276">
        <v>2</v>
      </c>
      <c r="N43" s="29">
        <v>0</v>
      </c>
      <c r="O43" s="244">
        <v>2</v>
      </c>
      <c r="P43" s="29" t="s">
        <v>22</v>
      </c>
      <c r="Q43" s="29">
        <f>I43*14</f>
        <v>28</v>
      </c>
      <c r="R43" s="29">
        <f>O43*14</f>
        <v>28</v>
      </c>
      <c r="S43" s="29">
        <f>Q43+R43</f>
        <v>56</v>
      </c>
      <c r="T43" s="29">
        <f>125-S43</f>
        <v>69</v>
      </c>
      <c r="U43" s="29"/>
      <c r="V43" s="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</row>
    <row r="44" spans="1:1030" ht="14.1" customHeight="1" x14ac:dyDescent="0.25">
      <c r="A44" s="205"/>
      <c r="B44" s="4" t="s">
        <v>29</v>
      </c>
      <c r="C44" s="4">
        <v>4</v>
      </c>
      <c r="D44" s="30" t="s">
        <v>90</v>
      </c>
      <c r="E44" s="4" t="s">
        <v>89</v>
      </c>
      <c r="F44" s="29"/>
      <c r="G44" s="276"/>
      <c r="H44" s="29"/>
      <c r="I44" s="244"/>
      <c r="J44" s="276"/>
      <c r="K44" s="29"/>
      <c r="L44" s="244"/>
      <c r="M44" s="276"/>
      <c r="N44" s="29"/>
      <c r="O44" s="244"/>
      <c r="P44" s="29"/>
      <c r="Q44" s="29"/>
      <c r="R44" s="29"/>
      <c r="S44" s="29"/>
      <c r="T44" s="29"/>
      <c r="U44" s="29"/>
      <c r="V44" s="3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</row>
    <row r="45" spans="1:1030" ht="15" customHeight="1" x14ac:dyDescent="0.25">
      <c r="A45" s="63" t="s">
        <v>91</v>
      </c>
      <c r="B45" s="29" t="s">
        <v>34</v>
      </c>
      <c r="C45" s="29">
        <v>6</v>
      </c>
      <c r="D45" s="30" t="s">
        <v>92</v>
      </c>
      <c r="E45" s="52" t="s">
        <v>21</v>
      </c>
      <c r="F45" s="29">
        <v>2</v>
      </c>
      <c r="G45" s="276">
        <v>0</v>
      </c>
      <c r="H45" s="29">
        <v>0</v>
      </c>
      <c r="I45" s="244">
        <v>0</v>
      </c>
      <c r="J45" s="276">
        <v>0</v>
      </c>
      <c r="K45" s="29"/>
      <c r="L45" s="244">
        <v>0</v>
      </c>
      <c r="M45" s="276">
        <v>2</v>
      </c>
      <c r="N45" s="29">
        <v>0</v>
      </c>
      <c r="O45" s="244">
        <v>2</v>
      </c>
      <c r="P45" s="29" t="s">
        <v>10</v>
      </c>
      <c r="Q45" s="29">
        <f>I45*14</f>
        <v>0</v>
      </c>
      <c r="R45" s="29">
        <f>O45*14</f>
        <v>28</v>
      </c>
      <c r="S45" s="29">
        <f>Q45+R45</f>
        <v>28</v>
      </c>
      <c r="T45" s="29">
        <f>50-S45</f>
        <v>22</v>
      </c>
      <c r="U45" s="29"/>
      <c r="V45" s="21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</row>
    <row r="46" spans="1:1030" ht="15" customHeight="1" x14ac:dyDescent="0.25">
      <c r="A46" s="63" t="s">
        <v>93</v>
      </c>
      <c r="B46" s="29" t="s">
        <v>26</v>
      </c>
      <c r="C46" s="29">
        <v>7</v>
      </c>
      <c r="D46" s="30" t="s">
        <v>94</v>
      </c>
      <c r="E46" s="29" t="s">
        <v>21</v>
      </c>
      <c r="F46" s="29">
        <v>4</v>
      </c>
      <c r="G46" s="276">
        <v>0</v>
      </c>
      <c r="H46" s="29">
        <v>0</v>
      </c>
      <c r="I46" s="244">
        <v>0</v>
      </c>
      <c r="J46" s="276">
        <v>0</v>
      </c>
      <c r="K46" s="29"/>
      <c r="L46" s="244">
        <v>0</v>
      </c>
      <c r="M46" s="276"/>
      <c r="N46" s="316">
        <v>90</v>
      </c>
      <c r="O46" s="244">
        <v>90</v>
      </c>
      <c r="P46" s="29" t="s">
        <v>10</v>
      </c>
      <c r="Q46" s="29">
        <f>I46*14</f>
        <v>0</v>
      </c>
      <c r="R46" s="29">
        <v>90</v>
      </c>
      <c r="S46" s="29">
        <v>90</v>
      </c>
      <c r="T46" s="29">
        <f>100-S46</f>
        <v>10</v>
      </c>
      <c r="U46" s="29"/>
      <c r="V46" s="2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</row>
    <row r="47" spans="1:1030" ht="15" customHeight="1" x14ac:dyDescent="0.25">
      <c r="A47" s="66"/>
      <c r="B47" s="2"/>
      <c r="C47" s="67"/>
      <c r="D47" s="1"/>
      <c r="E47" s="9" t="s">
        <v>40</v>
      </c>
      <c r="F47" s="9">
        <f>SUM(F38:F46)</f>
        <v>30</v>
      </c>
      <c r="G47" s="279"/>
      <c r="H47" s="49"/>
      <c r="I47" s="248">
        <f>SUM(I38:I46)</f>
        <v>10</v>
      </c>
      <c r="J47" s="279"/>
      <c r="K47" s="49"/>
      <c r="L47" s="248">
        <f>SUM(L38:L46)</f>
        <v>4</v>
      </c>
      <c r="M47" s="279"/>
      <c r="N47" s="49"/>
      <c r="O47" s="248">
        <f>SUM(O38:O45)</f>
        <v>8</v>
      </c>
      <c r="P47" s="9" t="s">
        <v>95</v>
      </c>
      <c r="Q47" s="204">
        <f>SUM(Q38:Q46)</f>
        <v>140</v>
      </c>
      <c r="R47" s="204">
        <f>SUM(R38:R46)</f>
        <v>258</v>
      </c>
      <c r="S47" s="204">
        <f>SUM(S39:S46)</f>
        <v>342</v>
      </c>
      <c r="T47" s="204">
        <f>T38+T39+T40+T41+T43+T45+T46</f>
        <v>352</v>
      </c>
      <c r="U47" s="7"/>
      <c r="V47" s="21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</row>
    <row r="48" spans="1:1030" ht="15" customHeight="1" x14ac:dyDescent="0.25">
      <c r="A48" s="66"/>
      <c r="B48" s="2"/>
      <c r="C48" s="68"/>
      <c r="D48" s="1"/>
      <c r="E48" s="9"/>
      <c r="F48" s="9"/>
      <c r="G48" s="279"/>
      <c r="H48" s="49"/>
      <c r="I48" s="10">
        <v>22</v>
      </c>
      <c r="J48" s="10"/>
      <c r="K48" s="10"/>
      <c r="L48" s="10"/>
      <c r="M48" s="10"/>
      <c r="N48" s="10"/>
      <c r="O48" s="10"/>
      <c r="P48" s="9"/>
      <c r="Q48" s="204"/>
      <c r="R48" s="204"/>
      <c r="S48" s="204"/>
      <c r="T48" s="204"/>
      <c r="U48" s="7"/>
      <c r="V48" s="21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</row>
    <row r="49" spans="1:1030" s="20" customFormat="1" ht="15" customHeight="1" x14ac:dyDescent="0.25">
      <c r="A49" s="5" t="s">
        <v>0</v>
      </c>
      <c r="B49" s="13" t="s">
        <v>1</v>
      </c>
      <c r="C49" s="59"/>
      <c r="D49" s="13" t="s">
        <v>3</v>
      </c>
      <c r="E49" s="13" t="s">
        <v>4</v>
      </c>
      <c r="F49" s="13" t="s">
        <v>5</v>
      </c>
      <c r="G49" s="274"/>
      <c r="H49" s="18"/>
      <c r="I49" s="13" t="s">
        <v>6</v>
      </c>
      <c r="J49" s="13"/>
      <c r="K49" s="13"/>
      <c r="L49" s="13"/>
      <c r="M49" s="13"/>
      <c r="N49" s="13"/>
      <c r="O49" s="13"/>
      <c r="P49" s="13" t="s">
        <v>7</v>
      </c>
      <c r="Q49" s="11" t="s">
        <v>8</v>
      </c>
      <c r="R49" s="11"/>
      <c r="S49" s="11"/>
      <c r="T49" s="11"/>
      <c r="U49" s="14" t="s">
        <v>9</v>
      </c>
      <c r="V49" s="21"/>
    </row>
    <row r="50" spans="1:1030" s="22" customFormat="1" ht="15" customHeight="1" x14ac:dyDescent="0.25">
      <c r="A50" s="5"/>
      <c r="B50" s="13"/>
      <c r="C50" s="60"/>
      <c r="D50" s="13"/>
      <c r="E50" s="13"/>
      <c r="F50" s="13"/>
      <c r="G50" s="274" t="s">
        <v>219</v>
      </c>
      <c r="H50" s="18" t="s">
        <v>220</v>
      </c>
      <c r="I50" s="242" t="s">
        <v>10</v>
      </c>
      <c r="J50" s="274" t="s">
        <v>221</v>
      </c>
      <c r="K50" s="18" t="s">
        <v>222</v>
      </c>
      <c r="L50" s="242" t="s">
        <v>11</v>
      </c>
      <c r="M50" s="274" t="s">
        <v>223</v>
      </c>
      <c r="N50" s="18" t="s">
        <v>224</v>
      </c>
      <c r="O50" s="242" t="s">
        <v>12</v>
      </c>
      <c r="P50" s="13"/>
      <c r="Q50" s="18" t="s">
        <v>13</v>
      </c>
      <c r="R50" s="18" t="s">
        <v>14</v>
      </c>
      <c r="S50" s="18" t="s">
        <v>15</v>
      </c>
      <c r="T50" s="18"/>
      <c r="U50" s="14"/>
      <c r="V50" s="21"/>
    </row>
    <row r="51" spans="1:1030" ht="15" customHeight="1" x14ac:dyDescent="0.25">
      <c r="A51" s="61"/>
      <c r="B51" s="24"/>
      <c r="C51" s="62"/>
      <c r="D51" s="26" t="s">
        <v>96</v>
      </c>
      <c r="E51" s="24"/>
      <c r="F51" s="24"/>
      <c r="G51" s="275"/>
      <c r="H51" s="24"/>
      <c r="I51" s="243"/>
      <c r="J51" s="275"/>
      <c r="K51" s="24"/>
      <c r="L51" s="243"/>
      <c r="M51" s="275"/>
      <c r="N51" s="24"/>
      <c r="O51" s="243"/>
      <c r="P51" s="24"/>
      <c r="Q51" s="24"/>
      <c r="R51" s="24"/>
      <c r="S51" s="24"/>
      <c r="T51" s="24"/>
      <c r="U51" s="27"/>
      <c r="V51" s="2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</row>
    <row r="52" spans="1:1030" ht="15" customHeight="1" x14ac:dyDescent="0.25">
      <c r="A52" s="28" t="s">
        <v>58</v>
      </c>
      <c r="B52" s="50" t="s">
        <v>26</v>
      </c>
      <c r="C52" s="50">
        <v>1</v>
      </c>
      <c r="D52" s="28" t="s">
        <v>97</v>
      </c>
      <c r="E52" s="29" t="s">
        <v>21</v>
      </c>
      <c r="F52" s="50">
        <v>5</v>
      </c>
      <c r="G52" s="280">
        <v>2</v>
      </c>
      <c r="H52" s="50">
        <v>0</v>
      </c>
      <c r="I52" s="247">
        <v>2</v>
      </c>
      <c r="J52" s="280">
        <v>0</v>
      </c>
      <c r="K52" s="50"/>
      <c r="L52" s="247">
        <v>0</v>
      </c>
      <c r="M52" s="280">
        <v>2</v>
      </c>
      <c r="N52" s="50">
        <v>0</v>
      </c>
      <c r="O52" s="247">
        <v>2</v>
      </c>
      <c r="P52" s="50" t="s">
        <v>10</v>
      </c>
      <c r="Q52" s="29">
        <f>I52*14</f>
        <v>28</v>
      </c>
      <c r="R52" s="29">
        <f>O52*14</f>
        <v>28</v>
      </c>
      <c r="S52" s="29">
        <f>Q52+R52</f>
        <v>56</v>
      </c>
      <c r="T52" s="29">
        <f>125-S52</f>
        <v>69</v>
      </c>
      <c r="U52" s="29"/>
      <c r="V52" s="21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</row>
    <row r="53" spans="1:1030" ht="15" customHeight="1" x14ac:dyDescent="0.25">
      <c r="A53" s="28" t="s">
        <v>98</v>
      </c>
      <c r="B53" s="50" t="s">
        <v>26</v>
      </c>
      <c r="C53" s="70">
        <v>2</v>
      </c>
      <c r="D53" s="30" t="s">
        <v>99</v>
      </c>
      <c r="E53" s="29" t="s">
        <v>21</v>
      </c>
      <c r="F53" s="29">
        <v>5</v>
      </c>
      <c r="G53" s="276">
        <v>2</v>
      </c>
      <c r="H53" s="29">
        <v>0</v>
      </c>
      <c r="I53" s="244">
        <v>2</v>
      </c>
      <c r="J53" s="276">
        <v>0</v>
      </c>
      <c r="K53" s="29"/>
      <c r="L53" s="244">
        <v>0</v>
      </c>
      <c r="M53" s="276">
        <v>2</v>
      </c>
      <c r="N53" s="29">
        <v>0</v>
      </c>
      <c r="O53" s="244">
        <v>2</v>
      </c>
      <c r="P53" s="29" t="s">
        <v>10</v>
      </c>
      <c r="Q53" s="29">
        <f>I53*14</f>
        <v>28</v>
      </c>
      <c r="R53" s="29">
        <f>L53*14+O53*14</f>
        <v>28</v>
      </c>
      <c r="S53" s="29">
        <f>SUM(Q53:R53)</f>
        <v>56</v>
      </c>
      <c r="T53" s="29">
        <f>125-S53</f>
        <v>69</v>
      </c>
      <c r="U53" s="29"/>
      <c r="V53" s="21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</row>
    <row r="54" spans="1:1030" s="69" customFormat="1" ht="15" customHeight="1" x14ac:dyDescent="0.2">
      <c r="A54" s="63" t="s">
        <v>100</v>
      </c>
      <c r="B54" s="29" t="s">
        <v>26</v>
      </c>
      <c r="C54" s="52">
        <v>3</v>
      </c>
      <c r="D54" s="30" t="s">
        <v>101</v>
      </c>
      <c r="E54" s="29" t="s">
        <v>21</v>
      </c>
      <c r="F54" s="29">
        <v>3</v>
      </c>
      <c r="G54" s="276">
        <v>0</v>
      </c>
      <c r="H54" s="29">
        <v>0</v>
      </c>
      <c r="I54" s="244">
        <v>0</v>
      </c>
      <c r="J54" s="276">
        <v>0</v>
      </c>
      <c r="K54" s="29"/>
      <c r="L54" s="244">
        <v>0</v>
      </c>
      <c r="M54" s="276" t="s">
        <v>226</v>
      </c>
      <c r="N54" s="316" t="s">
        <v>225</v>
      </c>
      <c r="O54" s="244">
        <v>2</v>
      </c>
      <c r="P54" s="29" t="s">
        <v>10</v>
      </c>
      <c r="Q54" s="29">
        <f>I54*14</f>
        <v>0</v>
      </c>
      <c r="R54" s="29">
        <f>O54*14</f>
        <v>28</v>
      </c>
      <c r="S54" s="29">
        <f>Q54+R54</f>
        <v>28</v>
      </c>
      <c r="T54" s="29">
        <f>75-S54</f>
        <v>47</v>
      </c>
      <c r="U54" s="29"/>
      <c r="V54" s="21"/>
    </row>
    <row r="55" spans="1:1030" s="43" customFormat="1" ht="15" customHeight="1" x14ac:dyDescent="0.2">
      <c r="A55" s="28" t="s">
        <v>102</v>
      </c>
      <c r="B55" s="29" t="s">
        <v>26</v>
      </c>
      <c r="C55" s="29">
        <v>4</v>
      </c>
      <c r="D55" s="30" t="s">
        <v>103</v>
      </c>
      <c r="E55" s="29" t="s">
        <v>21</v>
      </c>
      <c r="F55" s="29">
        <v>5</v>
      </c>
      <c r="G55" s="276">
        <v>2</v>
      </c>
      <c r="H55" s="29">
        <v>0</v>
      </c>
      <c r="I55" s="244">
        <v>2</v>
      </c>
      <c r="J55" s="276">
        <v>0</v>
      </c>
      <c r="K55" s="29"/>
      <c r="L55" s="244">
        <v>0</v>
      </c>
      <c r="M55" s="276">
        <v>2</v>
      </c>
      <c r="N55" s="29">
        <v>0</v>
      </c>
      <c r="O55" s="244">
        <v>2</v>
      </c>
      <c r="P55" s="29" t="s">
        <v>22</v>
      </c>
      <c r="Q55" s="29">
        <f>I55*14</f>
        <v>28</v>
      </c>
      <c r="R55" s="29">
        <f>O55*14</f>
        <v>28</v>
      </c>
      <c r="S55" s="29">
        <f>Q55+R55</f>
        <v>56</v>
      </c>
      <c r="T55" s="29">
        <f>125-S55</f>
        <v>69</v>
      </c>
      <c r="U55" s="29"/>
      <c r="V55" s="21"/>
    </row>
    <row r="56" spans="1:1030" s="22" customFormat="1" ht="15" customHeight="1" x14ac:dyDescent="0.25">
      <c r="A56" s="63" t="s">
        <v>104</v>
      </c>
      <c r="B56" s="4" t="s">
        <v>26</v>
      </c>
      <c r="C56" s="4">
        <v>5</v>
      </c>
      <c r="D56" s="30" t="s">
        <v>105</v>
      </c>
      <c r="E56" s="4" t="s">
        <v>106</v>
      </c>
      <c r="F56" s="29">
        <v>4</v>
      </c>
      <c r="G56" s="276">
        <v>2</v>
      </c>
      <c r="H56" s="29">
        <v>0</v>
      </c>
      <c r="I56" s="244">
        <v>2</v>
      </c>
      <c r="J56" s="276">
        <v>1</v>
      </c>
      <c r="K56" s="29"/>
      <c r="L56" s="244">
        <v>1</v>
      </c>
      <c r="M56" s="276">
        <v>0</v>
      </c>
      <c r="N56" s="29">
        <v>0</v>
      </c>
      <c r="O56" s="244">
        <v>0</v>
      </c>
      <c r="P56" s="29" t="s">
        <v>22</v>
      </c>
      <c r="Q56" s="29">
        <f>I56*14</f>
        <v>28</v>
      </c>
      <c r="R56" s="29">
        <f>L56*14</f>
        <v>14</v>
      </c>
      <c r="S56" s="29">
        <f>Q56+R56</f>
        <v>42</v>
      </c>
      <c r="T56" s="29">
        <f>100-S56</f>
        <v>58</v>
      </c>
      <c r="U56" s="29"/>
      <c r="V56" s="3"/>
    </row>
    <row r="57" spans="1:1030" ht="15" customHeight="1" x14ac:dyDescent="0.25">
      <c r="A57" s="63" t="s">
        <v>107</v>
      </c>
      <c r="B57" s="4" t="s">
        <v>26</v>
      </c>
      <c r="C57" s="4">
        <v>4</v>
      </c>
      <c r="D57" s="40" t="s">
        <v>108</v>
      </c>
      <c r="E57" s="4" t="s">
        <v>109</v>
      </c>
      <c r="F57" s="29"/>
      <c r="G57" s="276"/>
      <c r="H57" s="29"/>
      <c r="I57" s="244"/>
      <c r="J57" s="276"/>
      <c r="K57" s="29"/>
      <c r="L57" s="244"/>
      <c r="M57" s="276"/>
      <c r="N57" s="29"/>
      <c r="O57" s="244"/>
      <c r="P57" s="29"/>
      <c r="Q57" s="29"/>
      <c r="R57" s="29"/>
      <c r="S57" s="29"/>
      <c r="T57" s="29"/>
      <c r="U57" s="29"/>
      <c r="V57" s="3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</row>
    <row r="58" spans="1:1030" s="43" customFormat="1" ht="15" customHeight="1" x14ac:dyDescent="0.2">
      <c r="A58" s="63" t="s">
        <v>110</v>
      </c>
      <c r="B58" s="206" t="s">
        <v>26</v>
      </c>
      <c r="C58" s="207">
        <v>6</v>
      </c>
      <c r="D58" s="30" t="s">
        <v>111</v>
      </c>
      <c r="E58" s="4" t="s">
        <v>109</v>
      </c>
      <c r="F58" s="52">
        <v>4</v>
      </c>
      <c r="G58" s="281">
        <v>2</v>
      </c>
      <c r="H58" s="52">
        <v>0</v>
      </c>
      <c r="I58" s="249">
        <v>2</v>
      </c>
      <c r="J58" s="281">
        <v>1</v>
      </c>
      <c r="K58" s="52"/>
      <c r="L58" s="249">
        <v>1</v>
      </c>
      <c r="M58" s="281">
        <v>0</v>
      </c>
      <c r="N58" s="52">
        <v>0</v>
      </c>
      <c r="O58" s="249">
        <v>0</v>
      </c>
      <c r="P58" s="52" t="s">
        <v>22</v>
      </c>
      <c r="Q58" s="29">
        <f>I58*14</f>
        <v>28</v>
      </c>
      <c r="R58" s="29">
        <f>L58*14+O58*14</f>
        <v>14</v>
      </c>
      <c r="S58" s="29">
        <f>SUM(Q58:R58)</f>
        <v>42</v>
      </c>
      <c r="T58" s="29">
        <f>100-S58</f>
        <v>58</v>
      </c>
      <c r="U58" s="29"/>
      <c r="V58" s="3"/>
    </row>
    <row r="59" spans="1:1030" s="22" customFormat="1" ht="15" customHeight="1" x14ac:dyDescent="0.25">
      <c r="A59" s="63" t="s">
        <v>112</v>
      </c>
      <c r="B59" s="206" t="s">
        <v>26</v>
      </c>
      <c r="C59" s="207" t="s">
        <v>113</v>
      </c>
      <c r="D59" s="30" t="s">
        <v>114</v>
      </c>
      <c r="E59" s="4" t="s">
        <v>115</v>
      </c>
      <c r="F59" s="52"/>
      <c r="G59" s="281"/>
      <c r="H59" s="52"/>
      <c r="I59" s="249"/>
      <c r="J59" s="281"/>
      <c r="K59" s="52"/>
      <c r="L59" s="249"/>
      <c r="M59" s="281"/>
      <c r="N59" s="52"/>
      <c r="O59" s="249"/>
      <c r="P59" s="52"/>
      <c r="Q59" s="29"/>
      <c r="R59" s="29"/>
      <c r="S59" s="29"/>
      <c r="T59" s="29"/>
      <c r="U59" s="29"/>
      <c r="V59" s="3"/>
    </row>
    <row r="60" spans="1:1030" s="43" customFormat="1" ht="15" customHeight="1" x14ac:dyDescent="0.2">
      <c r="A60" s="63" t="s">
        <v>116</v>
      </c>
      <c r="B60" s="4" t="s">
        <v>26</v>
      </c>
      <c r="C60" s="4">
        <v>7</v>
      </c>
      <c r="D60" s="30" t="s">
        <v>117</v>
      </c>
      <c r="E60" s="4" t="s">
        <v>118</v>
      </c>
      <c r="F60" s="29">
        <v>4</v>
      </c>
      <c r="G60" s="276">
        <v>2</v>
      </c>
      <c r="H60" s="29">
        <v>0</v>
      </c>
      <c r="I60" s="244">
        <v>2</v>
      </c>
      <c r="J60" s="276">
        <v>0</v>
      </c>
      <c r="K60" s="29"/>
      <c r="L60" s="244">
        <v>0</v>
      </c>
      <c r="M60" s="276">
        <v>1</v>
      </c>
      <c r="N60" s="29">
        <v>0</v>
      </c>
      <c r="O60" s="244">
        <v>1</v>
      </c>
      <c r="P60" s="29" t="s">
        <v>22</v>
      </c>
      <c r="Q60" s="29">
        <f>I60*14</f>
        <v>28</v>
      </c>
      <c r="R60" s="29">
        <f>O60*14</f>
        <v>14</v>
      </c>
      <c r="S60" s="29">
        <f>Q60+R60</f>
        <v>42</v>
      </c>
      <c r="T60" s="29">
        <f>100-S60</f>
        <v>58</v>
      </c>
      <c r="U60" s="29"/>
      <c r="V60" s="3"/>
    </row>
    <row r="61" spans="1:1030" s="22" customFormat="1" ht="15" customHeight="1" x14ac:dyDescent="0.25">
      <c r="A61" s="63" t="s">
        <v>119</v>
      </c>
      <c r="B61" s="4" t="s">
        <v>26</v>
      </c>
      <c r="C61" s="4">
        <v>4</v>
      </c>
      <c r="D61" s="30" t="s">
        <v>120</v>
      </c>
      <c r="E61" s="4" t="s">
        <v>68</v>
      </c>
      <c r="F61" s="29"/>
      <c r="G61" s="276"/>
      <c r="H61" s="29"/>
      <c r="I61" s="244"/>
      <c r="J61" s="276"/>
      <c r="K61" s="29"/>
      <c r="L61" s="244"/>
      <c r="M61" s="276"/>
      <c r="N61" s="29"/>
      <c r="O61" s="244"/>
      <c r="P61" s="29"/>
      <c r="Q61" s="29"/>
      <c r="R61" s="29"/>
      <c r="S61" s="29"/>
      <c r="T61" s="29"/>
      <c r="U61" s="29"/>
      <c r="V61" s="3"/>
    </row>
    <row r="62" spans="1:1030" ht="15" customHeight="1" x14ac:dyDescent="0.25">
      <c r="A62" s="72"/>
      <c r="B62" s="29"/>
      <c r="C62" s="73"/>
      <c r="D62" s="74"/>
      <c r="E62" s="208" t="s">
        <v>40</v>
      </c>
      <c r="F62" s="208">
        <f>SUM(F52:F61)</f>
        <v>30</v>
      </c>
      <c r="G62" s="282"/>
      <c r="H62" s="75"/>
      <c r="I62" s="250">
        <f>SUM(I52:I61)</f>
        <v>12</v>
      </c>
      <c r="J62" s="304"/>
      <c r="K62" s="76"/>
      <c r="L62" s="250">
        <f>SUM(L52:L61)</f>
        <v>2</v>
      </c>
      <c r="M62" s="304"/>
      <c r="N62" s="76">
        <v>0</v>
      </c>
      <c r="O62" s="250">
        <f>SUM(O52:O61)</f>
        <v>9</v>
      </c>
      <c r="P62" s="208" t="s">
        <v>76</v>
      </c>
      <c r="Q62" s="208">
        <f>SUM(Q52:Q61)</f>
        <v>168</v>
      </c>
      <c r="R62" s="208">
        <f>SUM(R52:R61)</f>
        <v>154</v>
      </c>
      <c r="S62" s="208">
        <f>SUM(S52:S61)</f>
        <v>322</v>
      </c>
      <c r="T62" s="208">
        <f>T52+T53+T54+T55+T56+T58+T60</f>
        <v>428</v>
      </c>
      <c r="U62" s="209"/>
      <c r="V62" s="2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</row>
    <row r="63" spans="1:1030" ht="15" customHeight="1" x14ac:dyDescent="0.25">
      <c r="A63" s="72"/>
      <c r="B63" s="29"/>
      <c r="C63" s="73"/>
      <c r="D63" s="74"/>
      <c r="E63" s="208"/>
      <c r="F63" s="208"/>
      <c r="G63" s="282"/>
      <c r="H63" s="75"/>
      <c r="I63" s="210">
        <f>SUM(I62:O62)</f>
        <v>23</v>
      </c>
      <c r="J63" s="210"/>
      <c r="K63" s="210"/>
      <c r="L63" s="210"/>
      <c r="M63" s="210"/>
      <c r="N63" s="210"/>
      <c r="O63" s="210"/>
      <c r="P63" s="208"/>
      <c r="Q63" s="208"/>
      <c r="R63" s="208"/>
      <c r="S63" s="208"/>
      <c r="T63" s="208"/>
      <c r="U63" s="209"/>
      <c r="V63" s="21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</row>
    <row r="64" spans="1:1030" ht="15" customHeight="1" x14ac:dyDescent="0.25">
      <c r="A64" s="61"/>
      <c r="B64" s="24"/>
      <c r="C64" s="62"/>
      <c r="D64" s="26" t="s">
        <v>121</v>
      </c>
      <c r="E64" s="24"/>
      <c r="F64" s="24"/>
      <c r="G64" s="275"/>
      <c r="H64" s="24"/>
      <c r="I64" s="243"/>
      <c r="J64" s="275"/>
      <c r="K64" s="24"/>
      <c r="L64" s="243"/>
      <c r="M64" s="275"/>
      <c r="N64" s="24"/>
      <c r="O64" s="243"/>
      <c r="P64" s="24"/>
      <c r="Q64" s="24"/>
      <c r="R64" s="24"/>
      <c r="S64" s="24"/>
      <c r="T64" s="24"/>
      <c r="U64" s="27"/>
      <c r="V64" s="21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</row>
    <row r="65" spans="1:1030" ht="15" customHeight="1" x14ac:dyDescent="0.25">
      <c r="A65" s="63" t="s">
        <v>122</v>
      </c>
      <c r="B65" s="29" t="s">
        <v>29</v>
      </c>
      <c r="C65" s="70">
        <v>1</v>
      </c>
      <c r="D65" s="30" t="s">
        <v>123</v>
      </c>
      <c r="E65" s="29" t="s">
        <v>21</v>
      </c>
      <c r="F65" s="29">
        <v>5</v>
      </c>
      <c r="G65" s="276">
        <v>2</v>
      </c>
      <c r="H65" s="29">
        <v>0</v>
      </c>
      <c r="I65" s="244">
        <v>2</v>
      </c>
      <c r="J65" s="276">
        <v>2</v>
      </c>
      <c r="K65" s="29"/>
      <c r="L65" s="244">
        <v>2</v>
      </c>
      <c r="M65" s="276">
        <v>0</v>
      </c>
      <c r="N65" s="29">
        <v>0</v>
      </c>
      <c r="O65" s="244">
        <v>0</v>
      </c>
      <c r="P65" s="29" t="s">
        <v>22</v>
      </c>
      <c r="Q65" s="29">
        <f>I65*14</f>
        <v>28</v>
      </c>
      <c r="R65" s="29">
        <f>L65*14+O65*14</f>
        <v>28</v>
      </c>
      <c r="S65" s="29">
        <f>SUM(Q65:R65)</f>
        <v>56</v>
      </c>
      <c r="T65" s="29">
        <f>125-S65</f>
        <v>69</v>
      </c>
      <c r="U65" s="29"/>
      <c r="V65" s="21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</row>
    <row r="66" spans="1:1030" ht="15" customHeight="1" x14ac:dyDescent="0.25">
      <c r="A66" s="63" t="s">
        <v>124</v>
      </c>
      <c r="B66" s="29" t="s">
        <v>26</v>
      </c>
      <c r="C66" s="29">
        <v>2</v>
      </c>
      <c r="D66" s="30" t="s">
        <v>125</v>
      </c>
      <c r="E66" s="29" t="s">
        <v>21</v>
      </c>
      <c r="F66" s="29">
        <v>5</v>
      </c>
      <c r="G66" s="276">
        <v>2</v>
      </c>
      <c r="H66" s="29">
        <v>0</v>
      </c>
      <c r="I66" s="244">
        <v>2</v>
      </c>
      <c r="J66" s="276">
        <v>2</v>
      </c>
      <c r="K66" s="29"/>
      <c r="L66" s="244">
        <v>2</v>
      </c>
      <c r="M66" s="276">
        <v>0</v>
      </c>
      <c r="N66" s="29">
        <v>0</v>
      </c>
      <c r="O66" s="244">
        <v>0</v>
      </c>
      <c r="P66" s="29" t="s">
        <v>22</v>
      </c>
      <c r="Q66" s="29">
        <f>I66*14</f>
        <v>28</v>
      </c>
      <c r="R66" s="29">
        <f>L66*14</f>
        <v>28</v>
      </c>
      <c r="S66" s="29">
        <f>Q66+R66</f>
        <v>56</v>
      </c>
      <c r="T66" s="29">
        <f>125-S66</f>
        <v>69</v>
      </c>
      <c r="U66" s="29"/>
      <c r="V66" s="21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</row>
    <row r="67" spans="1:1030" ht="15" customHeight="1" x14ac:dyDescent="0.25">
      <c r="A67" s="63" t="s">
        <v>126</v>
      </c>
      <c r="B67" s="206" t="s">
        <v>26</v>
      </c>
      <c r="C67" s="4">
        <v>3</v>
      </c>
      <c r="D67" s="30" t="s">
        <v>127</v>
      </c>
      <c r="E67" s="4" t="s">
        <v>115</v>
      </c>
      <c r="F67" s="52">
        <v>4</v>
      </c>
      <c r="G67" s="281">
        <v>2</v>
      </c>
      <c r="H67" s="52">
        <v>0</v>
      </c>
      <c r="I67" s="249">
        <v>2</v>
      </c>
      <c r="J67" s="281">
        <v>1</v>
      </c>
      <c r="K67" s="52"/>
      <c r="L67" s="249">
        <v>1</v>
      </c>
      <c r="M67" s="281">
        <v>0</v>
      </c>
      <c r="N67" s="52">
        <v>0</v>
      </c>
      <c r="O67" s="249">
        <v>0</v>
      </c>
      <c r="P67" s="52" t="s">
        <v>22</v>
      </c>
      <c r="Q67" s="29">
        <f>I67*14</f>
        <v>28</v>
      </c>
      <c r="R67" s="29">
        <f>L67*14+O67*14</f>
        <v>14</v>
      </c>
      <c r="S67" s="29">
        <f>SUM(Q67:R67)</f>
        <v>42</v>
      </c>
      <c r="T67" s="29">
        <f>100-S67</f>
        <v>58</v>
      </c>
      <c r="U67" s="29"/>
      <c r="V67" s="3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</row>
    <row r="68" spans="1:1030" ht="15" customHeight="1" x14ac:dyDescent="0.25">
      <c r="A68" s="63" t="s">
        <v>128</v>
      </c>
      <c r="B68" s="206" t="s">
        <v>26</v>
      </c>
      <c r="C68" s="4"/>
      <c r="D68" s="30" t="s">
        <v>129</v>
      </c>
      <c r="E68" s="4" t="s">
        <v>118</v>
      </c>
      <c r="F68" s="52"/>
      <c r="G68" s="281"/>
      <c r="H68" s="52"/>
      <c r="I68" s="249"/>
      <c r="J68" s="281"/>
      <c r="K68" s="52"/>
      <c r="L68" s="249"/>
      <c r="M68" s="281"/>
      <c r="N68" s="52"/>
      <c r="O68" s="249"/>
      <c r="P68" s="52"/>
      <c r="Q68" s="29"/>
      <c r="R68" s="29"/>
      <c r="S68" s="29"/>
      <c r="T68" s="29"/>
      <c r="U68" s="29"/>
      <c r="V68" s="3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</row>
    <row r="69" spans="1:1030" ht="15" customHeight="1" x14ac:dyDescent="0.25">
      <c r="A69" s="63" t="s">
        <v>104</v>
      </c>
      <c r="B69" s="4" t="s">
        <v>26</v>
      </c>
      <c r="C69" s="4">
        <v>4</v>
      </c>
      <c r="D69" s="30" t="s">
        <v>130</v>
      </c>
      <c r="E69" s="4" t="s">
        <v>131</v>
      </c>
      <c r="F69" s="29">
        <v>4</v>
      </c>
      <c r="G69" s="276">
        <v>2</v>
      </c>
      <c r="H69" s="29">
        <v>0</v>
      </c>
      <c r="I69" s="244">
        <v>2</v>
      </c>
      <c r="J69" s="276">
        <v>1</v>
      </c>
      <c r="K69" s="29"/>
      <c r="L69" s="244">
        <v>1</v>
      </c>
      <c r="M69" s="276">
        <v>0</v>
      </c>
      <c r="N69" s="29">
        <v>0</v>
      </c>
      <c r="O69" s="244">
        <v>0</v>
      </c>
      <c r="P69" s="29" t="s">
        <v>22</v>
      </c>
      <c r="Q69" s="29">
        <f>I69*14</f>
        <v>28</v>
      </c>
      <c r="R69" s="29">
        <f>L69*14</f>
        <v>14</v>
      </c>
      <c r="S69" s="29">
        <f>Q69+R69</f>
        <v>42</v>
      </c>
      <c r="T69" s="29">
        <f>100-S69</f>
        <v>58</v>
      </c>
      <c r="U69" s="29"/>
      <c r="V69" s="3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</row>
    <row r="70" spans="1:1030" ht="15" customHeight="1" x14ac:dyDescent="0.25">
      <c r="A70" s="63" t="s">
        <v>132</v>
      </c>
      <c r="B70" s="4" t="s">
        <v>26</v>
      </c>
      <c r="C70" s="4">
        <v>3</v>
      </c>
      <c r="D70" s="30" t="s">
        <v>133</v>
      </c>
      <c r="E70" s="4" t="s">
        <v>106</v>
      </c>
      <c r="F70" s="29"/>
      <c r="G70" s="276"/>
      <c r="H70" s="29"/>
      <c r="I70" s="244"/>
      <c r="J70" s="276"/>
      <c r="K70" s="29"/>
      <c r="L70" s="244"/>
      <c r="M70" s="276"/>
      <c r="N70" s="29"/>
      <c r="O70" s="244"/>
      <c r="P70" s="29"/>
      <c r="Q70" s="29"/>
      <c r="R70" s="29"/>
      <c r="S70" s="29"/>
      <c r="T70" s="29"/>
      <c r="U70" s="29"/>
      <c r="V70" s="3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</row>
    <row r="71" spans="1:1030" ht="15" customHeight="1" x14ac:dyDescent="0.25">
      <c r="A71" s="63" t="s">
        <v>134</v>
      </c>
      <c r="B71" s="4" t="s">
        <v>26</v>
      </c>
      <c r="C71" s="207">
        <v>5</v>
      </c>
      <c r="D71" s="30" t="s">
        <v>135</v>
      </c>
      <c r="E71" s="4" t="s">
        <v>136</v>
      </c>
      <c r="F71" s="29">
        <v>4</v>
      </c>
      <c r="G71" s="276">
        <v>2</v>
      </c>
      <c r="H71" s="29">
        <v>0</v>
      </c>
      <c r="I71" s="244">
        <v>2</v>
      </c>
      <c r="J71" s="276">
        <v>0</v>
      </c>
      <c r="K71" s="29"/>
      <c r="L71" s="244">
        <v>0</v>
      </c>
      <c r="M71" s="276">
        <v>0</v>
      </c>
      <c r="N71" s="29">
        <v>0</v>
      </c>
      <c r="O71" s="244">
        <v>0</v>
      </c>
      <c r="P71" s="29" t="s">
        <v>22</v>
      </c>
      <c r="Q71" s="29">
        <f>I71*14</f>
        <v>28</v>
      </c>
      <c r="R71" s="29">
        <f>L71*14</f>
        <v>0</v>
      </c>
      <c r="S71" s="29">
        <f>Q71+R71</f>
        <v>28</v>
      </c>
      <c r="T71" s="29">
        <f>100-S71</f>
        <v>72</v>
      </c>
      <c r="U71" s="29"/>
      <c r="V71" s="3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</row>
    <row r="72" spans="1:1030" ht="15" customHeight="1" x14ac:dyDescent="0.25">
      <c r="A72" s="63" t="s">
        <v>137</v>
      </c>
      <c r="B72" s="4" t="s">
        <v>29</v>
      </c>
      <c r="C72" s="207"/>
      <c r="D72" s="30" t="s">
        <v>138</v>
      </c>
      <c r="E72" s="4"/>
      <c r="F72" s="29"/>
      <c r="G72" s="276"/>
      <c r="H72" s="29"/>
      <c r="I72" s="244"/>
      <c r="J72" s="276"/>
      <c r="K72" s="29"/>
      <c r="L72" s="244"/>
      <c r="M72" s="276"/>
      <c r="N72" s="29"/>
      <c r="O72" s="244"/>
      <c r="P72" s="29"/>
      <c r="Q72" s="29"/>
      <c r="R72" s="29"/>
      <c r="S72" s="29"/>
      <c r="T72" s="29"/>
      <c r="U72" s="29"/>
      <c r="V72" s="3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</row>
    <row r="73" spans="1:1030" s="43" customFormat="1" ht="15" customHeight="1" x14ac:dyDescent="0.2">
      <c r="A73" s="63" t="s">
        <v>139</v>
      </c>
      <c r="B73" s="52" t="s">
        <v>34</v>
      </c>
      <c r="C73" s="70">
        <v>6</v>
      </c>
      <c r="D73" s="30" t="s">
        <v>140</v>
      </c>
      <c r="E73" s="29" t="s">
        <v>21</v>
      </c>
      <c r="F73" s="52">
        <v>3</v>
      </c>
      <c r="G73" s="281">
        <v>2</v>
      </c>
      <c r="H73" s="52">
        <v>0</v>
      </c>
      <c r="I73" s="249">
        <v>2</v>
      </c>
      <c r="J73" s="281">
        <v>0</v>
      </c>
      <c r="K73" s="52"/>
      <c r="L73" s="249">
        <v>0</v>
      </c>
      <c r="M73" s="281">
        <v>0</v>
      </c>
      <c r="N73" s="52">
        <v>0</v>
      </c>
      <c r="O73" s="249">
        <v>0</v>
      </c>
      <c r="P73" s="52" t="s">
        <v>10</v>
      </c>
      <c r="Q73" s="29">
        <f>I73*14</f>
        <v>28</v>
      </c>
      <c r="R73" s="29">
        <f>L73*14+O73*14</f>
        <v>0</v>
      </c>
      <c r="S73" s="29">
        <f>SUM(Q73:R73)</f>
        <v>28</v>
      </c>
      <c r="T73" s="29">
        <f>75-S73</f>
        <v>47</v>
      </c>
      <c r="U73" s="29"/>
      <c r="V73" s="21"/>
    </row>
    <row r="74" spans="1:1030" s="22" customFormat="1" ht="15" customHeight="1" x14ac:dyDescent="0.25">
      <c r="A74" s="63" t="s">
        <v>141</v>
      </c>
      <c r="B74" s="29" t="s">
        <v>26</v>
      </c>
      <c r="C74" s="70">
        <v>7</v>
      </c>
      <c r="D74" s="30" t="s">
        <v>142</v>
      </c>
      <c r="E74" s="29" t="s">
        <v>21</v>
      </c>
      <c r="F74" s="29">
        <v>5</v>
      </c>
      <c r="G74" s="276">
        <v>0</v>
      </c>
      <c r="H74" s="29">
        <v>0</v>
      </c>
      <c r="I74" s="244">
        <v>0</v>
      </c>
      <c r="J74" s="276">
        <v>0</v>
      </c>
      <c r="K74" s="29"/>
      <c r="L74" s="244">
        <v>0</v>
      </c>
      <c r="M74" s="276">
        <v>6</v>
      </c>
      <c r="N74" s="29">
        <v>0</v>
      </c>
      <c r="O74" s="249">
        <v>6</v>
      </c>
      <c r="P74" s="29" t="s">
        <v>143</v>
      </c>
      <c r="Q74" s="29">
        <f>I74*14</f>
        <v>0</v>
      </c>
      <c r="R74" s="29">
        <f>L74*14+O74*14</f>
        <v>84</v>
      </c>
      <c r="S74" s="29">
        <f>SUM(Q74:R74)</f>
        <v>84</v>
      </c>
      <c r="T74" s="29">
        <f>125-S74</f>
        <v>41</v>
      </c>
      <c r="U74" s="77"/>
      <c r="V74" s="21"/>
    </row>
    <row r="75" spans="1:1030" ht="15" customHeight="1" x14ac:dyDescent="0.25">
      <c r="A75" s="78"/>
      <c r="B75" s="79"/>
      <c r="C75" s="80"/>
      <c r="D75" s="30"/>
      <c r="E75" s="208" t="s">
        <v>40</v>
      </c>
      <c r="F75" s="208">
        <f>SUM(F65:F74)</f>
        <v>30</v>
      </c>
      <c r="G75" s="282"/>
      <c r="H75" s="75"/>
      <c r="I75" s="250">
        <f>SUM(I65:I74)</f>
        <v>12</v>
      </c>
      <c r="J75" s="304"/>
      <c r="K75" s="76"/>
      <c r="L75" s="250">
        <f>SUM(L65:L74)</f>
        <v>6</v>
      </c>
      <c r="M75" s="304"/>
      <c r="N75" s="76"/>
      <c r="O75" s="250">
        <f>SUM(O65:O74)</f>
        <v>6</v>
      </c>
      <c r="P75" s="210" t="s">
        <v>144</v>
      </c>
      <c r="Q75" s="208">
        <f>SUM(Q65:Q74)</f>
        <v>168</v>
      </c>
      <c r="R75" s="208">
        <f>SUM(R65:R74)</f>
        <v>168</v>
      </c>
      <c r="S75" s="208">
        <f>SUM(S65:S74)</f>
        <v>336</v>
      </c>
      <c r="T75" s="208">
        <f>T65+T66+T67+T69+T71+T73+T74</f>
        <v>414</v>
      </c>
      <c r="U75" s="209"/>
      <c r="V75" s="21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</row>
    <row r="76" spans="1:1030" ht="15" customHeight="1" x14ac:dyDescent="0.25">
      <c r="A76" s="72"/>
      <c r="B76" s="29"/>
      <c r="C76" s="73"/>
      <c r="D76" s="74"/>
      <c r="E76" s="208"/>
      <c r="F76" s="208"/>
      <c r="G76" s="282"/>
      <c r="H76" s="75"/>
      <c r="I76" s="210">
        <f>SUM(I75:O75)</f>
        <v>24</v>
      </c>
      <c r="J76" s="210"/>
      <c r="K76" s="210"/>
      <c r="L76" s="210"/>
      <c r="M76" s="210"/>
      <c r="N76" s="210"/>
      <c r="O76" s="210"/>
      <c r="P76" s="210"/>
      <c r="Q76" s="208"/>
      <c r="R76" s="208"/>
      <c r="S76" s="208"/>
      <c r="T76" s="208"/>
      <c r="U76" s="209"/>
      <c r="V76" s="21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</row>
    <row r="77" spans="1:1030" x14ac:dyDescent="0.25">
      <c r="A77" s="23"/>
      <c r="B77" s="211" t="s">
        <v>145</v>
      </c>
      <c r="C77" s="211"/>
      <c r="D77" s="211"/>
      <c r="E77" s="81"/>
      <c r="F77" s="81"/>
      <c r="G77" s="283"/>
      <c r="H77" s="81"/>
      <c r="I77" s="251"/>
      <c r="J77" s="283"/>
      <c r="K77" s="81"/>
      <c r="L77" s="251"/>
      <c r="M77" s="283"/>
      <c r="N77" s="81"/>
      <c r="O77" s="251"/>
      <c r="P77" s="81"/>
      <c r="Q77" s="81"/>
      <c r="R77" s="81"/>
      <c r="S77" s="81"/>
      <c r="T77" s="81"/>
      <c r="U77" s="82"/>
      <c r="V77" s="41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</row>
    <row r="78" spans="1:1030" ht="27.2" customHeight="1" x14ac:dyDescent="0.25">
      <c r="A78" s="23"/>
      <c r="B78" s="212" t="s">
        <v>146</v>
      </c>
      <c r="C78" s="83"/>
      <c r="D78" s="213" t="s">
        <v>3</v>
      </c>
      <c r="E78" s="213" t="s">
        <v>4</v>
      </c>
      <c r="F78" s="213" t="s">
        <v>5</v>
      </c>
      <c r="G78" s="284"/>
      <c r="H78" s="84"/>
      <c r="I78" s="213" t="s">
        <v>6</v>
      </c>
      <c r="J78" s="213"/>
      <c r="K78" s="213"/>
      <c r="L78" s="213"/>
      <c r="M78" s="213"/>
      <c r="N78" s="213"/>
      <c r="O78" s="213"/>
      <c r="P78" s="213" t="s">
        <v>7</v>
      </c>
      <c r="Q78" s="214" t="s">
        <v>8</v>
      </c>
      <c r="R78" s="214"/>
      <c r="S78" s="214"/>
      <c r="T78" s="214"/>
      <c r="U78" s="215" t="s">
        <v>9</v>
      </c>
      <c r="V78" s="41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</row>
    <row r="79" spans="1:1030" ht="15" customHeight="1" x14ac:dyDescent="0.25">
      <c r="A79" s="23"/>
      <c r="B79" s="212"/>
      <c r="C79" s="86"/>
      <c r="D79" s="213"/>
      <c r="E79" s="213"/>
      <c r="F79" s="213"/>
      <c r="G79" s="284"/>
      <c r="H79" s="84"/>
      <c r="I79" s="252" t="s">
        <v>10</v>
      </c>
      <c r="J79" s="305"/>
      <c r="K79" s="87"/>
      <c r="L79" s="252" t="s">
        <v>11</v>
      </c>
      <c r="M79" s="305"/>
      <c r="N79" s="87"/>
      <c r="O79" s="252" t="s">
        <v>12</v>
      </c>
      <c r="P79" s="213"/>
      <c r="Q79" s="87" t="s">
        <v>13</v>
      </c>
      <c r="R79" s="87" t="s">
        <v>14</v>
      </c>
      <c r="S79" s="87" t="s">
        <v>15</v>
      </c>
      <c r="T79" s="87" t="s">
        <v>16</v>
      </c>
      <c r="U79" s="215"/>
      <c r="V79" s="41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</row>
    <row r="80" spans="1:1030" ht="15" customHeight="1" x14ac:dyDescent="0.25">
      <c r="A80" s="23"/>
      <c r="B80" s="88"/>
      <c r="C80" s="89"/>
      <c r="D80" s="87" t="s">
        <v>57</v>
      </c>
      <c r="E80" s="90"/>
      <c r="F80" s="90"/>
      <c r="G80" s="285"/>
      <c r="H80" s="90"/>
      <c r="I80" s="253"/>
      <c r="J80" s="285"/>
      <c r="K80" s="90"/>
      <c r="L80" s="253"/>
      <c r="M80" s="285"/>
      <c r="N80" s="90"/>
      <c r="O80" s="253"/>
      <c r="P80" s="90"/>
      <c r="Q80" s="90"/>
      <c r="R80" s="90"/>
      <c r="S80" s="90"/>
      <c r="T80" s="90"/>
      <c r="U80" s="91"/>
      <c r="V80" s="41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</row>
    <row r="81" spans="1:1030" ht="15" customHeight="1" x14ac:dyDescent="0.25">
      <c r="A81" s="63" t="s">
        <v>147</v>
      </c>
      <c r="B81" s="4" t="s">
        <v>26</v>
      </c>
      <c r="C81" s="4">
        <v>3</v>
      </c>
      <c r="D81" s="30" t="s">
        <v>63</v>
      </c>
      <c r="E81" s="4" t="s">
        <v>64</v>
      </c>
      <c r="F81" s="29">
        <v>5</v>
      </c>
      <c r="G81" s="276"/>
      <c r="H81" s="29"/>
      <c r="I81" s="244">
        <v>2</v>
      </c>
      <c r="J81" s="276"/>
      <c r="K81" s="29"/>
      <c r="L81" s="244">
        <v>2</v>
      </c>
      <c r="M81" s="276"/>
      <c r="N81" s="29"/>
      <c r="O81" s="244">
        <v>0</v>
      </c>
      <c r="P81" s="29" t="s">
        <v>22</v>
      </c>
      <c r="Q81" s="29">
        <f>I81*14</f>
        <v>28</v>
      </c>
      <c r="R81" s="29">
        <f>L81*14</f>
        <v>28</v>
      </c>
      <c r="S81" s="29">
        <f>Q81+R81</f>
        <v>56</v>
      </c>
      <c r="T81" s="29">
        <f>125-S81</f>
        <v>69</v>
      </c>
      <c r="U81" s="29"/>
      <c r="V81" s="3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</row>
    <row r="82" spans="1:1030" ht="15" customHeight="1" x14ac:dyDescent="0.25">
      <c r="A82" s="63" t="s">
        <v>148</v>
      </c>
      <c r="B82" s="4"/>
      <c r="C82" s="4"/>
      <c r="D82" s="30" t="s">
        <v>65</v>
      </c>
      <c r="E82" s="4" t="s">
        <v>64</v>
      </c>
      <c r="F82" s="29"/>
      <c r="G82" s="276"/>
      <c r="H82" s="29"/>
      <c r="I82" s="244"/>
      <c r="J82" s="276"/>
      <c r="K82" s="29"/>
      <c r="L82" s="244"/>
      <c r="M82" s="276"/>
      <c r="N82" s="29"/>
      <c r="O82" s="244"/>
      <c r="P82" s="29"/>
      <c r="Q82" s="29"/>
      <c r="R82" s="29"/>
      <c r="S82" s="29"/>
      <c r="T82" s="29"/>
      <c r="U82" s="29"/>
      <c r="V82" s="3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</row>
    <row r="83" spans="1:1030" ht="15" customHeight="1" x14ac:dyDescent="0.25">
      <c r="A83" s="63" t="s">
        <v>66</v>
      </c>
      <c r="B83" s="4" t="s">
        <v>26</v>
      </c>
      <c r="C83" s="4">
        <v>4</v>
      </c>
      <c r="D83" s="30" t="s">
        <v>67</v>
      </c>
      <c r="E83" s="4" t="s">
        <v>68</v>
      </c>
      <c r="F83" s="52">
        <v>4</v>
      </c>
      <c r="G83" s="281"/>
      <c r="H83" s="52"/>
      <c r="I83" s="249">
        <v>2</v>
      </c>
      <c r="J83" s="281"/>
      <c r="K83" s="52"/>
      <c r="L83" s="249">
        <v>1</v>
      </c>
      <c r="M83" s="281"/>
      <c r="N83" s="52"/>
      <c r="O83" s="249">
        <v>0</v>
      </c>
      <c r="P83" s="52" t="s">
        <v>22</v>
      </c>
      <c r="Q83" s="29">
        <f>I83*14</f>
        <v>28</v>
      </c>
      <c r="R83" s="29">
        <f>L83*14</f>
        <v>14</v>
      </c>
      <c r="S83" s="29">
        <f>Q83+R83</f>
        <v>42</v>
      </c>
      <c r="T83" s="29">
        <f>100-S83</f>
        <v>58</v>
      </c>
      <c r="U83" s="29"/>
      <c r="V83" s="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</row>
    <row r="84" spans="1:1030" ht="15" customHeight="1" x14ac:dyDescent="0.25">
      <c r="A84" s="63" t="s">
        <v>149</v>
      </c>
      <c r="B84" s="4"/>
      <c r="C84" s="4"/>
      <c r="D84" s="30" t="s">
        <v>69</v>
      </c>
      <c r="E84" s="4"/>
      <c r="F84" s="52"/>
      <c r="G84" s="281"/>
      <c r="H84" s="52"/>
      <c r="I84" s="249"/>
      <c r="J84" s="281"/>
      <c r="K84" s="52"/>
      <c r="L84" s="249"/>
      <c r="M84" s="281"/>
      <c r="N84" s="52"/>
      <c r="O84" s="249"/>
      <c r="P84" s="52"/>
      <c r="Q84" s="29"/>
      <c r="R84" s="29"/>
      <c r="S84" s="29"/>
      <c r="T84" s="29"/>
      <c r="U84" s="29"/>
      <c r="V84" s="3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</row>
    <row r="85" spans="1:1030" x14ac:dyDescent="0.25">
      <c r="A85" s="40"/>
      <c r="B85" s="64"/>
      <c r="C85" s="52"/>
      <c r="D85" s="92"/>
      <c r="E85" s="52"/>
      <c r="F85" s="93">
        <v>9</v>
      </c>
      <c r="G85" s="286"/>
      <c r="H85" s="93"/>
      <c r="I85" s="254">
        <v>4</v>
      </c>
      <c r="J85" s="286"/>
      <c r="K85" s="93"/>
      <c r="L85" s="254">
        <v>3</v>
      </c>
      <c r="M85" s="286"/>
      <c r="N85" s="93"/>
      <c r="O85" s="254">
        <v>0</v>
      </c>
      <c r="P85" s="93" t="s">
        <v>150</v>
      </c>
      <c r="Q85" s="93">
        <v>56</v>
      </c>
      <c r="R85" s="93">
        <v>42</v>
      </c>
      <c r="S85" s="93">
        <v>98</v>
      </c>
      <c r="T85" s="93">
        <f>T81+T83</f>
        <v>127</v>
      </c>
      <c r="U85" s="52"/>
      <c r="V85" s="41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</row>
    <row r="86" spans="1:1030" s="43" customFormat="1" ht="15" customHeight="1" x14ac:dyDescent="0.25">
      <c r="A86" s="23"/>
      <c r="B86" s="94"/>
      <c r="C86" s="89"/>
      <c r="D86" s="87" t="s">
        <v>77</v>
      </c>
      <c r="E86" s="90"/>
      <c r="F86" s="90"/>
      <c r="G86" s="285"/>
      <c r="H86" s="90"/>
      <c r="I86" s="253"/>
      <c r="J86" s="285"/>
      <c r="K86" s="90"/>
      <c r="L86" s="253"/>
      <c r="M86" s="285"/>
      <c r="N86" s="90"/>
      <c r="O86" s="253"/>
      <c r="P86" s="90"/>
      <c r="Q86" s="90"/>
      <c r="R86" s="90"/>
      <c r="S86" s="90"/>
      <c r="T86" s="90"/>
      <c r="U86" s="91"/>
      <c r="V86" s="21"/>
    </row>
    <row r="87" spans="1:1030" ht="15" customHeight="1" x14ac:dyDescent="0.25">
      <c r="A87" s="63" t="s">
        <v>82</v>
      </c>
      <c r="B87" s="4" t="s">
        <v>26</v>
      </c>
      <c r="C87" s="4">
        <v>4</v>
      </c>
      <c r="D87" s="30" t="s">
        <v>83</v>
      </c>
      <c r="E87" s="4" t="s">
        <v>84</v>
      </c>
      <c r="F87" s="52">
        <v>5</v>
      </c>
      <c r="G87" s="281"/>
      <c r="H87" s="52"/>
      <c r="I87" s="249">
        <v>2</v>
      </c>
      <c r="J87" s="281"/>
      <c r="K87" s="52"/>
      <c r="L87" s="249">
        <v>0</v>
      </c>
      <c r="M87" s="281"/>
      <c r="N87" s="52"/>
      <c r="O87" s="249">
        <v>2</v>
      </c>
      <c r="P87" s="52" t="s">
        <v>22</v>
      </c>
      <c r="Q87" s="29">
        <f>I87*14</f>
        <v>28</v>
      </c>
      <c r="R87" s="29">
        <f>O87*14</f>
        <v>28</v>
      </c>
      <c r="S87" s="29">
        <f>Q87+R87</f>
        <v>56</v>
      </c>
      <c r="T87" s="29">
        <f>125-S87</f>
        <v>69</v>
      </c>
      <c r="U87" s="29"/>
      <c r="V87" s="3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</row>
    <row r="88" spans="1:1030" ht="25.5" x14ac:dyDescent="0.25">
      <c r="A88" s="63" t="s">
        <v>85</v>
      </c>
      <c r="B88" s="4" t="s">
        <v>26</v>
      </c>
      <c r="C88" s="4">
        <v>3</v>
      </c>
      <c r="D88" s="30" t="s">
        <v>86</v>
      </c>
      <c r="E88" s="4" t="s">
        <v>84</v>
      </c>
      <c r="F88" s="52"/>
      <c r="G88" s="281"/>
      <c r="H88" s="52"/>
      <c r="I88" s="249"/>
      <c r="J88" s="281"/>
      <c r="K88" s="52"/>
      <c r="L88" s="249"/>
      <c r="M88" s="281"/>
      <c r="N88" s="52"/>
      <c r="O88" s="249"/>
      <c r="P88" s="52"/>
      <c r="Q88" s="29"/>
      <c r="R88" s="29"/>
      <c r="S88" s="29"/>
      <c r="T88" s="29"/>
      <c r="U88" s="29"/>
      <c r="V88" s="3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</row>
    <row r="89" spans="1:1030" ht="14.1" customHeight="1" x14ac:dyDescent="0.25">
      <c r="A89" s="28" t="s">
        <v>87</v>
      </c>
      <c r="B89" s="4" t="s">
        <v>26</v>
      </c>
      <c r="C89" s="4">
        <v>5</v>
      </c>
      <c r="D89" s="30" t="s">
        <v>88</v>
      </c>
      <c r="E89" s="4" t="s">
        <v>89</v>
      </c>
      <c r="F89" s="29">
        <v>5</v>
      </c>
      <c r="G89" s="276"/>
      <c r="H89" s="29"/>
      <c r="I89" s="244">
        <v>2</v>
      </c>
      <c r="J89" s="276"/>
      <c r="K89" s="29"/>
      <c r="L89" s="244">
        <v>0</v>
      </c>
      <c r="M89" s="276"/>
      <c r="N89" s="29"/>
      <c r="O89" s="244">
        <v>2</v>
      </c>
      <c r="P89" s="29" t="s">
        <v>22</v>
      </c>
      <c r="Q89" s="29">
        <f>I89*14</f>
        <v>28</v>
      </c>
      <c r="R89" s="29">
        <f>O89*14</f>
        <v>28</v>
      </c>
      <c r="S89" s="29">
        <f>Q89+R89</f>
        <v>56</v>
      </c>
      <c r="T89" s="29">
        <f>125-S89</f>
        <v>69</v>
      </c>
      <c r="U89" s="29"/>
      <c r="V89" s="3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</row>
    <row r="90" spans="1:1030" ht="14.1" customHeight="1" x14ac:dyDescent="0.25">
      <c r="A90" s="28" t="s">
        <v>151</v>
      </c>
      <c r="B90" s="4" t="s">
        <v>29</v>
      </c>
      <c r="C90" s="4">
        <v>4</v>
      </c>
      <c r="D90" s="30" t="s">
        <v>90</v>
      </c>
      <c r="E90" s="4" t="s">
        <v>89</v>
      </c>
      <c r="F90" s="29"/>
      <c r="G90" s="276"/>
      <c r="H90" s="29"/>
      <c r="I90" s="244"/>
      <c r="J90" s="276"/>
      <c r="K90" s="29"/>
      <c r="L90" s="244"/>
      <c r="M90" s="276"/>
      <c r="N90" s="29"/>
      <c r="O90" s="244"/>
      <c r="P90" s="29"/>
      <c r="Q90" s="29"/>
      <c r="R90" s="29"/>
      <c r="S90" s="29"/>
      <c r="T90" s="29"/>
      <c r="U90" s="29"/>
      <c r="V90" s="3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</row>
    <row r="91" spans="1:1030" x14ac:dyDescent="0.25">
      <c r="A91" s="28"/>
      <c r="B91" s="71"/>
      <c r="C91" s="95"/>
      <c r="D91" s="30"/>
      <c r="E91" s="71"/>
      <c r="F91" s="96">
        <f>SUM(F87:F90)</f>
        <v>10</v>
      </c>
      <c r="G91" s="287"/>
      <c r="H91" s="96"/>
      <c r="I91" s="255">
        <f>SUM(I87:I90)</f>
        <v>4</v>
      </c>
      <c r="J91" s="287"/>
      <c r="K91" s="96"/>
      <c r="L91" s="255">
        <f>SUM(L87:L90)</f>
        <v>0</v>
      </c>
      <c r="M91" s="287"/>
      <c r="N91" s="96"/>
      <c r="O91" s="255">
        <f>SUM(O87:O90)</f>
        <v>4</v>
      </c>
      <c r="P91" s="96"/>
      <c r="Q91" s="96">
        <f>SUM(Q87:Q90)</f>
        <v>56</v>
      </c>
      <c r="R91" s="96">
        <f>SUM(R87:R90)</f>
        <v>56</v>
      </c>
      <c r="S91" s="96">
        <f>SUM(S87:S90)</f>
        <v>112</v>
      </c>
      <c r="T91" s="76">
        <f>T87+T89</f>
        <v>138</v>
      </c>
      <c r="U91" s="29"/>
      <c r="V91" s="4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</row>
    <row r="92" spans="1:1030" ht="15" customHeight="1" x14ac:dyDescent="0.25">
      <c r="A92" s="23"/>
      <c r="B92" s="94"/>
      <c r="C92" s="89"/>
      <c r="D92" s="87" t="s">
        <v>96</v>
      </c>
      <c r="E92" s="90"/>
      <c r="F92" s="90"/>
      <c r="G92" s="285"/>
      <c r="H92" s="90"/>
      <c r="I92" s="253"/>
      <c r="J92" s="285"/>
      <c r="K92" s="90"/>
      <c r="L92" s="253"/>
      <c r="M92" s="285"/>
      <c r="N92" s="90"/>
      <c r="O92" s="253"/>
      <c r="P92" s="90"/>
      <c r="Q92" s="90"/>
      <c r="R92" s="90"/>
      <c r="S92" s="90"/>
      <c r="T92" s="90"/>
      <c r="U92" s="91"/>
      <c r="V92" s="41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</row>
    <row r="93" spans="1:1030" s="22" customFormat="1" ht="15" customHeight="1" x14ac:dyDescent="0.25">
      <c r="A93" s="63" t="s">
        <v>152</v>
      </c>
      <c r="B93" s="64" t="s">
        <v>26</v>
      </c>
      <c r="C93" s="64">
        <v>5</v>
      </c>
      <c r="D93" s="30" t="s">
        <v>105</v>
      </c>
      <c r="E93" s="64" t="s">
        <v>106</v>
      </c>
      <c r="F93" s="29">
        <v>4</v>
      </c>
      <c r="G93" s="276"/>
      <c r="H93" s="29"/>
      <c r="I93" s="244">
        <v>2</v>
      </c>
      <c r="J93" s="276"/>
      <c r="K93" s="29"/>
      <c r="L93" s="244">
        <v>1</v>
      </c>
      <c r="M93" s="276"/>
      <c r="N93" s="29"/>
      <c r="O93" s="244">
        <v>0</v>
      </c>
      <c r="P93" s="29" t="s">
        <v>22</v>
      </c>
      <c r="Q93" s="29">
        <f>I93*14</f>
        <v>28</v>
      </c>
      <c r="R93" s="29">
        <f>L93*14</f>
        <v>14</v>
      </c>
      <c r="S93" s="29">
        <f>Q93+R93</f>
        <v>42</v>
      </c>
      <c r="T93" s="29">
        <f>100-S93</f>
        <v>58</v>
      </c>
      <c r="U93" s="29"/>
      <c r="V93" s="216"/>
    </row>
    <row r="94" spans="1:1030" ht="15" customHeight="1" x14ac:dyDescent="0.25">
      <c r="A94" s="63" t="s">
        <v>107</v>
      </c>
      <c r="B94" s="64" t="s">
        <v>26</v>
      </c>
      <c r="C94" s="64">
        <v>4</v>
      </c>
      <c r="D94" s="40" t="s">
        <v>108</v>
      </c>
      <c r="E94" s="64" t="s">
        <v>109</v>
      </c>
      <c r="F94" s="29"/>
      <c r="G94" s="276"/>
      <c r="H94" s="29"/>
      <c r="I94" s="244"/>
      <c r="J94" s="276"/>
      <c r="K94" s="29"/>
      <c r="L94" s="244"/>
      <c r="M94" s="276"/>
      <c r="N94" s="29"/>
      <c r="O94" s="244"/>
      <c r="P94" s="29"/>
      <c r="Q94" s="29"/>
      <c r="R94" s="29"/>
      <c r="S94" s="29"/>
      <c r="T94" s="29"/>
      <c r="U94" s="29"/>
      <c r="V94" s="216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</row>
    <row r="95" spans="1:1030" s="43" customFormat="1" ht="15" customHeight="1" x14ac:dyDescent="0.2">
      <c r="A95" s="63" t="s">
        <v>110</v>
      </c>
      <c r="B95" s="71" t="s">
        <v>26</v>
      </c>
      <c r="C95" s="4">
        <v>6</v>
      </c>
      <c r="D95" s="30" t="s">
        <v>111</v>
      </c>
      <c r="E95" s="4" t="s">
        <v>109</v>
      </c>
      <c r="F95" s="52">
        <v>4</v>
      </c>
      <c r="G95" s="281"/>
      <c r="H95" s="52"/>
      <c r="I95" s="249">
        <v>2</v>
      </c>
      <c r="J95" s="281"/>
      <c r="K95" s="52"/>
      <c r="L95" s="249">
        <v>1</v>
      </c>
      <c r="M95" s="281"/>
      <c r="N95" s="52"/>
      <c r="O95" s="249">
        <v>0</v>
      </c>
      <c r="P95" s="52" t="s">
        <v>22</v>
      </c>
      <c r="Q95" s="29">
        <f>I95*14</f>
        <v>28</v>
      </c>
      <c r="R95" s="29">
        <f>L95*14+O95*14</f>
        <v>14</v>
      </c>
      <c r="S95" s="29">
        <f>SUM(Q95:R95)</f>
        <v>42</v>
      </c>
      <c r="T95" s="29">
        <f>100-S95</f>
        <v>58</v>
      </c>
      <c r="U95" s="29"/>
      <c r="V95" s="216"/>
    </row>
    <row r="96" spans="1:1030" s="22" customFormat="1" ht="15" customHeight="1" x14ac:dyDescent="0.25">
      <c r="A96" s="63" t="s">
        <v>112</v>
      </c>
      <c r="B96" s="71" t="s">
        <v>26</v>
      </c>
      <c r="C96" s="4" t="s">
        <v>113</v>
      </c>
      <c r="D96" s="30" t="s">
        <v>114</v>
      </c>
      <c r="E96" s="4" t="s">
        <v>115</v>
      </c>
      <c r="F96" s="52"/>
      <c r="G96" s="281"/>
      <c r="H96" s="52"/>
      <c r="I96" s="249"/>
      <c r="J96" s="281"/>
      <c r="K96" s="52"/>
      <c r="L96" s="249"/>
      <c r="M96" s="281"/>
      <c r="N96" s="52"/>
      <c r="O96" s="249"/>
      <c r="P96" s="52"/>
      <c r="Q96" s="29"/>
      <c r="R96" s="29"/>
      <c r="S96" s="29"/>
      <c r="T96" s="29"/>
      <c r="U96" s="29"/>
      <c r="V96" s="216"/>
    </row>
    <row r="97" spans="1:1030" s="43" customFormat="1" ht="15" customHeight="1" x14ac:dyDescent="0.2">
      <c r="A97" s="63" t="s">
        <v>116</v>
      </c>
      <c r="B97" s="4" t="s">
        <v>26</v>
      </c>
      <c r="C97" s="4">
        <v>7</v>
      </c>
      <c r="D97" s="30" t="s">
        <v>117</v>
      </c>
      <c r="E97" s="4" t="s">
        <v>118</v>
      </c>
      <c r="F97" s="29">
        <v>4</v>
      </c>
      <c r="G97" s="276"/>
      <c r="H97" s="29"/>
      <c r="I97" s="244">
        <v>2</v>
      </c>
      <c r="J97" s="276"/>
      <c r="K97" s="29"/>
      <c r="L97" s="244">
        <v>0</v>
      </c>
      <c r="M97" s="276"/>
      <c r="N97" s="29"/>
      <c r="O97" s="244">
        <v>1</v>
      </c>
      <c r="P97" s="29" t="s">
        <v>22</v>
      </c>
      <c r="Q97" s="29">
        <f>I97*14</f>
        <v>28</v>
      </c>
      <c r="R97" s="29">
        <f>O97*14</f>
        <v>14</v>
      </c>
      <c r="S97" s="29">
        <f>Q97+R97</f>
        <v>42</v>
      </c>
      <c r="T97" s="29">
        <f>100-S97</f>
        <v>58</v>
      </c>
      <c r="U97" s="29"/>
      <c r="V97" s="216"/>
    </row>
    <row r="98" spans="1:1030" s="22" customFormat="1" ht="15" customHeight="1" x14ac:dyDescent="0.25">
      <c r="A98" s="63" t="s">
        <v>119</v>
      </c>
      <c r="B98" s="4" t="s">
        <v>26</v>
      </c>
      <c r="C98" s="4">
        <v>4</v>
      </c>
      <c r="D98" s="30" t="s">
        <v>120</v>
      </c>
      <c r="E98" s="4" t="s">
        <v>68</v>
      </c>
      <c r="F98" s="29"/>
      <c r="G98" s="276"/>
      <c r="H98" s="29"/>
      <c r="I98" s="244"/>
      <c r="J98" s="276"/>
      <c r="K98" s="29"/>
      <c r="L98" s="244"/>
      <c r="M98" s="276"/>
      <c r="N98" s="29"/>
      <c r="O98" s="244"/>
      <c r="P98" s="29"/>
      <c r="Q98" s="29"/>
      <c r="R98" s="29"/>
      <c r="S98" s="29"/>
      <c r="T98" s="29"/>
      <c r="U98" s="29"/>
      <c r="V98" s="216"/>
    </row>
    <row r="99" spans="1:1030" ht="15" customHeight="1" x14ac:dyDescent="0.25">
      <c r="A99" s="28"/>
      <c r="B99" s="97"/>
      <c r="C99" s="52"/>
      <c r="D99" s="30"/>
      <c r="E99" s="52"/>
      <c r="F99" s="93">
        <f>SUM(F93:F98)</f>
        <v>12</v>
      </c>
      <c r="G99" s="286"/>
      <c r="H99" s="93"/>
      <c r="I99" s="254">
        <f>SUM(I93:I98)</f>
        <v>6</v>
      </c>
      <c r="J99" s="286"/>
      <c r="K99" s="93"/>
      <c r="L99" s="254">
        <f>SUM(L93:L98)</f>
        <v>2</v>
      </c>
      <c r="M99" s="286"/>
      <c r="N99" s="93"/>
      <c r="O99" s="254">
        <f>SUM(O93:O98)</f>
        <v>1</v>
      </c>
      <c r="P99" s="93"/>
      <c r="Q99" s="76">
        <f>SUM(Q93:Q98)</f>
        <v>84</v>
      </c>
      <c r="R99" s="76">
        <f>SUM(R93:R98)</f>
        <v>42</v>
      </c>
      <c r="S99" s="76">
        <f>SUM(S93:S98)</f>
        <v>126</v>
      </c>
      <c r="T99" s="76">
        <f>T93+T95+T97</f>
        <v>174</v>
      </c>
      <c r="U99" s="29"/>
      <c r="V99" s="41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</row>
    <row r="100" spans="1:1030" ht="15" customHeight="1" x14ac:dyDescent="0.25">
      <c r="A100" s="23"/>
      <c r="B100" s="94"/>
      <c r="C100" s="89"/>
      <c r="D100" s="87" t="s">
        <v>121</v>
      </c>
      <c r="E100" s="90"/>
      <c r="F100" s="90"/>
      <c r="G100" s="285"/>
      <c r="H100" s="90"/>
      <c r="I100" s="253"/>
      <c r="J100" s="285"/>
      <c r="K100" s="90"/>
      <c r="L100" s="253"/>
      <c r="M100" s="285"/>
      <c r="N100" s="90"/>
      <c r="O100" s="253"/>
      <c r="P100" s="90"/>
      <c r="Q100" s="90"/>
      <c r="R100" s="90"/>
      <c r="S100" s="90"/>
      <c r="T100" s="90"/>
      <c r="U100" s="91"/>
      <c r="V100" s="41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  <c r="AML100"/>
      <c r="AMM100"/>
      <c r="AMN100"/>
      <c r="AMO100"/>
      <c r="AMP100"/>
    </row>
    <row r="101" spans="1:1030" ht="15" customHeight="1" x14ac:dyDescent="0.25">
      <c r="A101" s="63" t="s">
        <v>153</v>
      </c>
      <c r="B101" s="206" t="s">
        <v>26</v>
      </c>
      <c r="C101" s="4">
        <v>3</v>
      </c>
      <c r="D101" s="30" t="s">
        <v>127</v>
      </c>
      <c r="E101" s="4" t="s">
        <v>115</v>
      </c>
      <c r="F101" s="52">
        <v>4</v>
      </c>
      <c r="G101" s="281"/>
      <c r="H101" s="52"/>
      <c r="I101" s="249">
        <v>2</v>
      </c>
      <c r="J101" s="281"/>
      <c r="K101" s="52"/>
      <c r="L101" s="249">
        <v>1</v>
      </c>
      <c r="M101" s="281"/>
      <c r="N101" s="52"/>
      <c r="O101" s="249">
        <v>0</v>
      </c>
      <c r="P101" s="52" t="s">
        <v>22</v>
      </c>
      <c r="Q101" s="29">
        <f>I101*14</f>
        <v>28</v>
      </c>
      <c r="R101" s="29">
        <f>L101*14+O101*14</f>
        <v>14</v>
      </c>
      <c r="S101" s="29">
        <f>SUM(Q101:R101)</f>
        <v>42</v>
      </c>
      <c r="T101" s="29">
        <f>100-S101</f>
        <v>58</v>
      </c>
      <c r="U101" s="29"/>
      <c r="V101" s="3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</row>
    <row r="102" spans="1:1030" ht="15" customHeight="1" x14ac:dyDescent="0.25">
      <c r="A102" s="63" t="s">
        <v>154</v>
      </c>
      <c r="B102" s="206" t="s">
        <v>26</v>
      </c>
      <c r="C102" s="4"/>
      <c r="D102" s="30" t="s">
        <v>129</v>
      </c>
      <c r="E102" s="4" t="s">
        <v>118</v>
      </c>
      <c r="F102" s="52"/>
      <c r="G102" s="281"/>
      <c r="H102" s="52"/>
      <c r="I102" s="249"/>
      <c r="J102" s="281"/>
      <c r="K102" s="52"/>
      <c r="L102" s="249"/>
      <c r="M102" s="281"/>
      <c r="N102" s="52"/>
      <c r="O102" s="249"/>
      <c r="P102" s="52"/>
      <c r="Q102" s="29"/>
      <c r="R102" s="29"/>
      <c r="S102" s="29"/>
      <c r="T102" s="29"/>
      <c r="U102" s="29"/>
      <c r="V102" s="3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</row>
    <row r="103" spans="1:1030" ht="15" customHeight="1" x14ac:dyDescent="0.25">
      <c r="A103" s="63" t="s">
        <v>104</v>
      </c>
      <c r="B103" s="4" t="s">
        <v>26</v>
      </c>
      <c r="C103" s="4">
        <v>4</v>
      </c>
      <c r="D103" s="30" t="s">
        <v>130</v>
      </c>
      <c r="E103" s="4" t="s">
        <v>131</v>
      </c>
      <c r="F103" s="29">
        <v>4</v>
      </c>
      <c r="G103" s="276"/>
      <c r="H103" s="29"/>
      <c r="I103" s="244">
        <v>2</v>
      </c>
      <c r="J103" s="276"/>
      <c r="K103" s="29"/>
      <c r="L103" s="244">
        <v>1</v>
      </c>
      <c r="M103" s="276"/>
      <c r="N103" s="29"/>
      <c r="O103" s="244">
        <v>0</v>
      </c>
      <c r="P103" s="29" t="s">
        <v>22</v>
      </c>
      <c r="Q103" s="29">
        <f>I103*14</f>
        <v>28</v>
      </c>
      <c r="R103" s="29">
        <f>L103*14</f>
        <v>14</v>
      </c>
      <c r="S103" s="29">
        <f>Q103+R103</f>
        <v>42</v>
      </c>
      <c r="T103" s="29">
        <f>100-S103</f>
        <v>58</v>
      </c>
      <c r="U103" s="29"/>
      <c r="V103" s="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</row>
    <row r="104" spans="1:1030" ht="15" customHeight="1" x14ac:dyDescent="0.25">
      <c r="A104" s="63" t="s">
        <v>132</v>
      </c>
      <c r="B104" s="4" t="s">
        <v>26</v>
      </c>
      <c r="C104" s="4">
        <v>3</v>
      </c>
      <c r="D104" s="30" t="s">
        <v>133</v>
      </c>
      <c r="E104" s="4" t="s">
        <v>106</v>
      </c>
      <c r="F104" s="29"/>
      <c r="G104" s="276"/>
      <c r="H104" s="29"/>
      <c r="I104" s="244"/>
      <c r="J104" s="276"/>
      <c r="K104" s="29"/>
      <c r="L104" s="244"/>
      <c r="M104" s="276"/>
      <c r="N104" s="29"/>
      <c r="O104" s="244"/>
      <c r="P104" s="29"/>
      <c r="Q104" s="29"/>
      <c r="R104" s="29"/>
      <c r="S104" s="29"/>
      <c r="T104" s="29"/>
      <c r="U104" s="29"/>
      <c r="V104" s="3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</row>
    <row r="105" spans="1:1030" ht="15" customHeight="1" x14ac:dyDescent="0.25">
      <c r="A105" s="63" t="s">
        <v>155</v>
      </c>
      <c r="B105" s="4" t="s">
        <v>26</v>
      </c>
      <c r="C105" s="207">
        <v>5</v>
      </c>
      <c r="D105" s="30" t="s">
        <v>135</v>
      </c>
      <c r="E105" s="4" t="s">
        <v>136</v>
      </c>
      <c r="F105" s="29">
        <v>4</v>
      </c>
      <c r="G105" s="276"/>
      <c r="H105" s="29"/>
      <c r="I105" s="244">
        <v>2</v>
      </c>
      <c r="J105" s="276"/>
      <c r="K105" s="29"/>
      <c r="L105" s="244">
        <v>0</v>
      </c>
      <c r="M105" s="276"/>
      <c r="N105" s="29"/>
      <c r="O105" s="244">
        <v>0</v>
      </c>
      <c r="P105" s="29" t="s">
        <v>22</v>
      </c>
      <c r="Q105" s="29">
        <f>I105*14</f>
        <v>28</v>
      </c>
      <c r="R105" s="29">
        <f>L105*14</f>
        <v>0</v>
      </c>
      <c r="S105" s="29">
        <f>Q105+R105</f>
        <v>28</v>
      </c>
      <c r="T105" s="29">
        <f>100-S105</f>
        <v>72</v>
      </c>
      <c r="U105" s="29"/>
      <c r="V105" s="3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</row>
    <row r="106" spans="1:1030" ht="15" customHeight="1" x14ac:dyDescent="0.25">
      <c r="A106" s="63" t="s">
        <v>137</v>
      </c>
      <c r="B106" s="4" t="s">
        <v>29</v>
      </c>
      <c r="C106" s="207"/>
      <c r="D106" s="30" t="s">
        <v>138</v>
      </c>
      <c r="E106" s="4"/>
      <c r="F106" s="29"/>
      <c r="G106" s="276"/>
      <c r="H106" s="29"/>
      <c r="I106" s="244"/>
      <c r="J106" s="276"/>
      <c r="K106" s="29"/>
      <c r="L106" s="244"/>
      <c r="M106" s="276"/>
      <c r="N106" s="29"/>
      <c r="O106" s="244"/>
      <c r="P106" s="29"/>
      <c r="Q106" s="29"/>
      <c r="R106" s="29"/>
      <c r="S106" s="29"/>
      <c r="T106" s="29"/>
      <c r="U106" s="29"/>
      <c r="V106" s="3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  <c r="AMN106"/>
      <c r="AMO106"/>
      <c r="AMP106"/>
    </row>
    <row r="107" spans="1:1030" x14ac:dyDescent="0.25">
      <c r="A107" s="28"/>
      <c r="B107" s="98"/>
      <c r="C107" s="50"/>
      <c r="D107" s="28"/>
      <c r="E107" s="28"/>
      <c r="F107" s="99">
        <f>SUM(F101:F106)</f>
        <v>12</v>
      </c>
      <c r="G107" s="288"/>
      <c r="H107" s="99"/>
      <c r="I107" s="256">
        <f>SUM(I101:I106)</f>
        <v>6</v>
      </c>
      <c r="J107" s="288"/>
      <c r="K107" s="99"/>
      <c r="L107" s="256">
        <f>SUM(L101:L106)</f>
        <v>2</v>
      </c>
      <c r="M107" s="288"/>
      <c r="N107" s="99"/>
      <c r="O107" s="256">
        <f>SUM(O101:O106)</f>
        <v>0</v>
      </c>
      <c r="P107" s="99"/>
      <c r="Q107" s="99">
        <f>SUM(Q101:Q106)</f>
        <v>84</v>
      </c>
      <c r="R107" s="99">
        <f>SUM(R101:R106)</f>
        <v>28</v>
      </c>
      <c r="S107" s="99">
        <f>SUM(S101:S106)</f>
        <v>112</v>
      </c>
      <c r="T107" s="99">
        <f>T101+T103+T105</f>
        <v>188</v>
      </c>
      <c r="U107" s="28"/>
      <c r="V107" s="41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</row>
    <row r="108" spans="1:1030" s="43" customFormat="1" x14ac:dyDescent="0.25">
      <c r="A108" s="100"/>
      <c r="B108" s="101"/>
      <c r="C108" s="102"/>
      <c r="D108" s="100"/>
      <c r="E108" s="101"/>
      <c r="F108" s="101"/>
      <c r="G108" s="289"/>
      <c r="H108" s="101"/>
      <c r="I108" s="257"/>
      <c r="J108" s="289"/>
      <c r="K108" s="101"/>
      <c r="L108" s="257"/>
      <c r="M108" s="289"/>
      <c r="N108" s="101"/>
      <c r="O108" s="257"/>
      <c r="P108" s="101"/>
      <c r="Q108" s="101"/>
      <c r="R108" s="101"/>
      <c r="S108" s="101"/>
      <c r="T108" s="101"/>
      <c r="U108" s="103"/>
      <c r="V108" s="21"/>
    </row>
    <row r="109" spans="1:1030" s="22" customFormat="1" x14ac:dyDescent="0.25">
      <c r="A109" s="100"/>
      <c r="B109" s="104"/>
      <c r="C109" s="105"/>
      <c r="D109" s="100"/>
      <c r="E109" s="106"/>
      <c r="F109" s="106"/>
      <c r="G109" s="290"/>
      <c r="H109" s="109"/>
      <c r="I109" s="258"/>
      <c r="J109" s="290"/>
      <c r="K109" s="109"/>
      <c r="L109" s="258"/>
      <c r="M109" s="290"/>
      <c r="N109" s="109"/>
      <c r="O109" s="258"/>
      <c r="P109" s="106"/>
      <c r="Q109" s="81"/>
      <c r="R109" s="81"/>
      <c r="S109" s="106"/>
      <c r="T109" s="106"/>
      <c r="U109" s="107"/>
      <c r="V109" s="108"/>
      <c r="W109" s="109"/>
      <c r="X109" s="109"/>
      <c r="Y109" s="110"/>
      <c r="Z109" s="110"/>
      <c r="AA109" s="110"/>
    </row>
    <row r="110" spans="1:1030" x14ac:dyDescent="0.25">
      <c r="A110" s="100"/>
      <c r="B110" s="111"/>
      <c r="C110" s="112"/>
      <c r="D110" s="113"/>
      <c r="E110" s="106"/>
      <c r="F110" s="106"/>
      <c r="G110" s="290"/>
      <c r="H110" s="109"/>
      <c r="I110" s="258"/>
      <c r="J110" s="290"/>
      <c r="K110" s="109"/>
      <c r="L110" s="258"/>
      <c r="M110" s="290"/>
      <c r="N110" s="109"/>
      <c r="O110" s="258"/>
      <c r="P110" s="106"/>
      <c r="Q110" s="81"/>
      <c r="R110" s="81"/>
      <c r="S110" s="106"/>
      <c r="T110" s="106"/>
      <c r="U110" s="107"/>
      <c r="V110" s="108"/>
      <c r="W110" s="109"/>
      <c r="X110" s="109"/>
      <c r="Y110" s="110"/>
      <c r="Z110" s="110"/>
      <c r="AA110" s="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</row>
    <row r="111" spans="1:1030" x14ac:dyDescent="0.25">
      <c r="A111" s="100"/>
      <c r="B111" s="111">
        <v>11</v>
      </c>
      <c r="C111" s="112"/>
      <c r="D111" s="113" t="s">
        <v>156</v>
      </c>
      <c r="E111" s="106"/>
      <c r="F111" s="106"/>
      <c r="G111" s="290"/>
      <c r="H111" s="109"/>
      <c r="I111" s="258"/>
      <c r="J111" s="290"/>
      <c r="K111" s="109"/>
      <c r="L111" s="258"/>
      <c r="M111" s="290"/>
      <c r="N111" s="109"/>
      <c r="O111" s="258"/>
      <c r="P111" s="106"/>
      <c r="Q111" s="81"/>
      <c r="R111" s="81"/>
      <c r="S111" s="106"/>
      <c r="T111" s="106"/>
      <c r="U111" s="107"/>
      <c r="V111" s="108"/>
      <c r="W111" s="109"/>
      <c r="X111" s="109"/>
      <c r="Y111" s="110"/>
      <c r="Z111" s="110"/>
      <c r="AA111" s="110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</row>
    <row r="112" spans="1:1030" x14ac:dyDescent="0.25">
      <c r="A112" s="100"/>
      <c r="B112" s="111"/>
      <c r="C112" s="112"/>
      <c r="D112" s="113"/>
      <c r="E112" s="106"/>
      <c r="F112" s="106"/>
      <c r="G112" s="290"/>
      <c r="H112" s="109"/>
      <c r="I112" s="258"/>
      <c r="J112" s="290"/>
      <c r="K112" s="109"/>
      <c r="L112" s="258"/>
      <c r="M112" s="290"/>
      <c r="N112" s="109"/>
      <c r="O112" s="258"/>
      <c r="P112" s="106"/>
      <c r="Q112" s="81"/>
      <c r="R112" s="81"/>
      <c r="S112" s="106"/>
      <c r="T112" s="106"/>
      <c r="U112" s="107"/>
      <c r="V112" s="108"/>
      <c r="W112" s="109"/>
      <c r="X112" s="109"/>
      <c r="Y112" s="110"/>
      <c r="Z112" s="110"/>
      <c r="AA112" s="110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  <c r="AML112"/>
      <c r="AMM112"/>
      <c r="AMN112"/>
      <c r="AMO112"/>
      <c r="AMP112"/>
    </row>
    <row r="113" spans="1:1030" x14ac:dyDescent="0.25">
      <c r="A113" s="100"/>
      <c r="B113" s="111"/>
      <c r="C113" s="112"/>
      <c r="D113" s="113"/>
      <c r="E113" s="106"/>
      <c r="F113" s="106"/>
      <c r="G113" s="290"/>
      <c r="H113" s="109"/>
      <c r="I113" s="258"/>
      <c r="J113" s="290"/>
      <c r="K113" s="109"/>
      <c r="L113" s="258"/>
      <c r="M113" s="290"/>
      <c r="N113" s="109"/>
      <c r="O113" s="258"/>
      <c r="P113" s="106"/>
      <c r="Q113" s="106"/>
      <c r="R113" s="106"/>
      <c r="S113" s="106"/>
      <c r="T113" s="106"/>
      <c r="U113" s="107"/>
      <c r="V113" s="108"/>
      <c r="W113" s="109"/>
      <c r="X113" s="109"/>
      <c r="Y113" s="110"/>
      <c r="Z113" s="110"/>
      <c r="AA113" s="110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</row>
    <row r="114" spans="1:1030" x14ac:dyDescent="0.25">
      <c r="A114" s="100"/>
      <c r="B114" s="111"/>
      <c r="C114" s="112"/>
      <c r="D114" s="111" t="s">
        <v>157</v>
      </c>
      <c r="E114" s="114"/>
      <c r="F114" s="114"/>
      <c r="G114" s="291"/>
      <c r="H114" s="116"/>
      <c r="I114" s="259"/>
      <c r="J114" s="291"/>
      <c r="K114" s="116"/>
      <c r="L114" s="259"/>
      <c r="M114" s="291"/>
      <c r="N114" s="116"/>
      <c r="O114" s="259"/>
      <c r="P114" s="114"/>
      <c r="Q114" s="114"/>
      <c r="R114" s="114"/>
      <c r="S114" s="114"/>
      <c r="T114" s="114"/>
      <c r="U114" s="115"/>
      <c r="V114" s="108"/>
      <c r="W114" s="116"/>
      <c r="X114" s="116"/>
      <c r="Y114" s="117"/>
      <c r="Z114" s="117"/>
      <c r="AA114" s="117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</row>
    <row r="115" spans="1:1030" x14ac:dyDescent="0.25">
      <c r="A115" s="100"/>
      <c r="B115" s="114"/>
      <c r="C115" s="118"/>
      <c r="D115" s="106"/>
      <c r="E115" s="106"/>
      <c r="F115" s="106"/>
      <c r="G115" s="290"/>
      <c r="H115" s="109"/>
      <c r="I115" s="258"/>
      <c r="J115" s="290"/>
      <c r="K115" s="109"/>
      <c r="L115" s="258"/>
      <c r="M115" s="290"/>
      <c r="N115" s="109"/>
      <c r="O115" s="258"/>
      <c r="P115" s="106"/>
      <c r="Q115" s="106"/>
      <c r="R115" s="106"/>
      <c r="S115" s="106"/>
      <c r="T115" s="106"/>
      <c r="U115" s="107"/>
      <c r="V115" s="108"/>
      <c r="W115" s="109"/>
      <c r="X115" s="109"/>
      <c r="Y115" s="110"/>
      <c r="Z115" s="110"/>
      <c r="AA115" s="110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  <c r="AML115"/>
      <c r="AMM115"/>
      <c r="AMN115"/>
      <c r="AMO115"/>
      <c r="AMP115"/>
    </row>
    <row r="116" spans="1:1030" ht="15.75" customHeight="1" x14ac:dyDescent="0.25">
      <c r="A116" s="100"/>
      <c r="B116" s="214" t="s">
        <v>158</v>
      </c>
      <c r="C116" s="119"/>
      <c r="D116" s="213" t="s">
        <v>159</v>
      </c>
      <c r="E116" s="217" t="s">
        <v>160</v>
      </c>
      <c r="F116" s="217"/>
      <c r="G116" s="292"/>
      <c r="H116" s="120"/>
      <c r="I116" s="214" t="s">
        <v>161</v>
      </c>
      <c r="J116" s="214"/>
      <c r="K116" s="214"/>
      <c r="L116" s="214"/>
      <c r="M116" s="214"/>
      <c r="N116" s="214"/>
      <c r="O116" s="214"/>
      <c r="P116" s="214" t="s">
        <v>162</v>
      </c>
      <c r="Q116" s="214"/>
      <c r="R116" s="218" t="s">
        <v>163</v>
      </c>
      <c r="S116" s="218"/>
      <c r="T116" s="218"/>
      <c r="U116" s="122"/>
      <c r="V116" s="41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AMK116"/>
      <c r="AML116"/>
      <c r="AMM116"/>
      <c r="AMN116"/>
      <c r="AMO116"/>
      <c r="AMP116"/>
    </row>
    <row r="117" spans="1:1030" ht="32.25" customHeight="1" x14ac:dyDescent="0.25">
      <c r="A117" s="100"/>
      <c r="B117" s="214"/>
      <c r="C117" s="123"/>
      <c r="D117" s="213"/>
      <c r="E117" s="217"/>
      <c r="F117" s="217"/>
      <c r="G117" s="293"/>
      <c r="H117" s="238"/>
      <c r="I117" s="260" t="s">
        <v>164</v>
      </c>
      <c r="J117" s="306"/>
      <c r="K117" s="239"/>
      <c r="L117" s="266" t="s">
        <v>165</v>
      </c>
      <c r="M117" s="310"/>
      <c r="N117" s="128"/>
      <c r="O117" s="270" t="s">
        <v>166</v>
      </c>
      <c r="P117" s="127" t="s">
        <v>167</v>
      </c>
      <c r="Q117" s="127" t="s">
        <v>168</v>
      </c>
      <c r="R117" s="124" t="s">
        <v>164</v>
      </c>
      <c r="S117" s="125" t="s">
        <v>165</v>
      </c>
      <c r="T117" s="128" t="s">
        <v>166</v>
      </c>
      <c r="U117" s="122"/>
      <c r="V117" s="41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  <c r="AML117"/>
      <c r="AMM117"/>
      <c r="AMN117"/>
      <c r="AMO117"/>
      <c r="AMP117"/>
    </row>
    <row r="118" spans="1:1030" x14ac:dyDescent="0.25">
      <c r="A118" s="100"/>
      <c r="B118" s="129">
        <v>1</v>
      </c>
      <c r="C118" s="130"/>
      <c r="D118" s="131" t="s">
        <v>169</v>
      </c>
      <c r="E118" s="219" t="s">
        <v>170</v>
      </c>
      <c r="F118" s="219"/>
      <c r="G118" s="294"/>
      <c r="H118" s="131"/>
      <c r="I118" s="261">
        <f>SUM(S4:S10,S14:S20)</f>
        <v>658</v>
      </c>
      <c r="J118" s="307"/>
      <c r="K118" s="129"/>
      <c r="L118" s="267">
        <f>SUM(S26:S27,S32:S34,S38:S40,S45:S46)</f>
        <v>524</v>
      </c>
      <c r="M118" s="311"/>
      <c r="N118" s="133"/>
      <c r="O118" s="271">
        <f>SUM(S52:S55,S65:S66,S73:S74)</f>
        <v>420</v>
      </c>
      <c r="P118" s="129">
        <f>SUM(I118:O118)</f>
        <v>1602</v>
      </c>
      <c r="Q118" s="134">
        <f>P118/P120</f>
        <v>0.78146341463414637</v>
      </c>
      <c r="R118" s="129">
        <f>SUM(F4:F9,F14:F19)</f>
        <v>60</v>
      </c>
      <c r="S118" s="132">
        <f>SUM(F26:F27,F32:F34,F38:F40,F45:F46)</f>
        <v>40</v>
      </c>
      <c r="T118" s="131">
        <f>SUM(F52:F55,F65:F66,F73:F74)</f>
        <v>36</v>
      </c>
      <c r="U118" s="122"/>
      <c r="V118" s="41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  <c r="AML118"/>
      <c r="AMM118"/>
      <c r="AMN118"/>
      <c r="AMO118"/>
      <c r="AMP118"/>
    </row>
    <row r="119" spans="1:1030" x14ac:dyDescent="0.25">
      <c r="A119" s="100"/>
      <c r="B119" s="129">
        <v>2</v>
      </c>
      <c r="C119" s="130"/>
      <c r="D119" s="131" t="s">
        <v>171</v>
      </c>
      <c r="E119" s="219" t="s">
        <v>172</v>
      </c>
      <c r="F119" s="219"/>
      <c r="G119" s="294"/>
      <c r="H119" s="131"/>
      <c r="I119" s="261">
        <v>0</v>
      </c>
      <c r="J119" s="307"/>
      <c r="K119" s="129"/>
      <c r="L119" s="267">
        <f>SUM(S28:S30,S41:S44)</f>
        <v>210</v>
      </c>
      <c r="M119" s="311"/>
      <c r="N119" s="133"/>
      <c r="O119" s="271">
        <f>SUM(S56:S61,S67:S72)</f>
        <v>238</v>
      </c>
      <c r="P119" s="129">
        <f>SUM(I119:O119)</f>
        <v>448</v>
      </c>
      <c r="Q119" s="134">
        <f>P119/P120</f>
        <v>0.21853658536585366</v>
      </c>
      <c r="R119" s="129">
        <v>0</v>
      </c>
      <c r="S119" s="129">
        <f>SUM(F28:F31,F41:F44)</f>
        <v>20</v>
      </c>
      <c r="T119" s="131">
        <f>SUM(F56:F61,F67:F72)</f>
        <v>24</v>
      </c>
      <c r="U119" s="122"/>
      <c r="V119" s="4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  <c r="AML119"/>
      <c r="AMM119"/>
      <c r="AMN119"/>
      <c r="AMO119"/>
      <c r="AMP119"/>
    </row>
    <row r="120" spans="1:1030" s="138" customFormat="1" x14ac:dyDescent="0.25">
      <c r="A120" s="135"/>
      <c r="B120" s="218" t="s">
        <v>40</v>
      </c>
      <c r="C120" s="218"/>
      <c r="D120" s="218"/>
      <c r="E120" s="218"/>
      <c r="F120" s="218"/>
      <c r="G120" s="295"/>
      <c r="H120" s="121"/>
      <c r="I120" s="262">
        <f>SUM(I118:I119)</f>
        <v>658</v>
      </c>
      <c r="J120" s="308"/>
      <c r="K120" s="85"/>
      <c r="L120" s="262">
        <f>SUM(L118:L119)</f>
        <v>734</v>
      </c>
      <c r="M120" s="308"/>
      <c r="N120" s="85"/>
      <c r="O120" s="262">
        <f>SUM(O118:O119)</f>
        <v>658</v>
      </c>
      <c r="P120" s="85">
        <f>SUM(I120:O120)</f>
        <v>2050</v>
      </c>
      <c r="Q120" s="136">
        <f>SUM(Q118:Q119)</f>
        <v>1</v>
      </c>
      <c r="R120" s="137">
        <f>SUM(R118:R119)</f>
        <v>60</v>
      </c>
      <c r="S120" s="137">
        <f>SUM(S118:S119)</f>
        <v>60</v>
      </c>
      <c r="T120" s="137">
        <f>SUM(T118:T119)</f>
        <v>60</v>
      </c>
      <c r="U120" s="122"/>
      <c r="V120" s="19"/>
    </row>
    <row r="121" spans="1:1030" s="43" customFormat="1" x14ac:dyDescent="0.25">
      <c r="A121" s="100"/>
      <c r="B121" s="114"/>
      <c r="C121" s="118"/>
      <c r="D121" s="106" t="s">
        <v>173</v>
      </c>
      <c r="E121" s="106"/>
      <c r="F121" s="106"/>
      <c r="G121" s="290"/>
      <c r="H121" s="109"/>
      <c r="I121" s="258"/>
      <c r="J121" s="290"/>
      <c r="K121" s="109"/>
      <c r="L121" s="258"/>
      <c r="M121" s="290"/>
      <c r="N121" s="109"/>
      <c r="O121" s="258"/>
      <c r="P121" s="106"/>
      <c r="Q121" s="106"/>
      <c r="R121" s="106"/>
      <c r="S121" s="106"/>
      <c r="T121" s="106"/>
      <c r="U121" s="107"/>
      <c r="V121" s="108"/>
      <c r="W121" s="109"/>
      <c r="X121" s="109"/>
      <c r="Y121" s="110"/>
      <c r="Z121" s="110"/>
      <c r="AA121" s="110"/>
    </row>
    <row r="122" spans="1:1030" x14ac:dyDescent="0.25">
      <c r="A122" s="100"/>
      <c r="B122" s="114"/>
      <c r="C122" s="118"/>
      <c r="D122" s="106"/>
      <c r="E122" s="106"/>
      <c r="F122" s="106"/>
      <c r="G122" s="290"/>
      <c r="H122" s="109"/>
      <c r="I122" s="258"/>
      <c r="J122" s="290"/>
      <c r="K122" s="109"/>
      <c r="L122" s="258"/>
      <c r="M122" s="290"/>
      <c r="N122" s="109"/>
      <c r="O122" s="258"/>
      <c r="P122" s="106"/>
      <c r="Q122" s="106"/>
      <c r="R122" s="106"/>
      <c r="S122" s="106"/>
      <c r="T122" s="106"/>
      <c r="U122" s="107"/>
      <c r="V122" s="108"/>
      <c r="W122" s="109"/>
      <c r="X122" s="109"/>
      <c r="Y122" s="110"/>
      <c r="Z122" s="110"/>
      <c r="AA122" s="110"/>
    </row>
    <row r="123" spans="1:1030" x14ac:dyDescent="0.25">
      <c r="B123" s="114"/>
      <c r="C123" s="118"/>
      <c r="D123" s="111" t="s">
        <v>174</v>
      </c>
      <c r="E123" s="114"/>
      <c r="F123" s="114"/>
      <c r="G123" s="291"/>
      <c r="H123" s="116"/>
      <c r="I123" s="259"/>
      <c r="J123" s="291"/>
      <c r="K123" s="116"/>
      <c r="L123" s="259"/>
      <c r="M123" s="291"/>
      <c r="N123" s="116"/>
      <c r="O123" s="259"/>
      <c r="P123" s="114"/>
      <c r="Q123" s="114"/>
      <c r="R123" s="114"/>
      <c r="S123" s="114"/>
      <c r="T123" s="114"/>
      <c r="U123" s="115"/>
      <c r="V123" s="108"/>
      <c r="W123" s="116"/>
      <c r="X123" s="116"/>
      <c r="Y123" s="117"/>
      <c r="Z123" s="117"/>
      <c r="AA123" s="117"/>
    </row>
    <row r="124" spans="1:1030" x14ac:dyDescent="0.25">
      <c r="B124" s="114"/>
      <c r="C124" s="118"/>
      <c r="D124" s="106"/>
      <c r="E124" s="106"/>
      <c r="F124" s="106"/>
      <c r="G124" s="290"/>
      <c r="H124" s="109"/>
      <c r="I124" s="258"/>
      <c r="J124" s="290"/>
      <c r="K124" s="109"/>
      <c r="L124" s="258"/>
      <c r="M124" s="290"/>
      <c r="N124" s="109"/>
      <c r="O124" s="258"/>
      <c r="P124" s="106"/>
      <c r="Q124" s="106"/>
      <c r="R124" s="106"/>
      <c r="S124" s="106"/>
      <c r="T124" s="106"/>
      <c r="U124" s="107"/>
      <c r="V124" s="108"/>
      <c r="W124" s="109"/>
      <c r="X124" s="109"/>
      <c r="Y124" s="110"/>
      <c r="Z124" s="110"/>
      <c r="AA124" s="110"/>
    </row>
    <row r="125" spans="1:1030" ht="15.75" customHeight="1" x14ac:dyDescent="0.25">
      <c r="B125" s="214" t="s">
        <v>158</v>
      </c>
      <c r="C125" s="119"/>
      <c r="D125" s="218" t="s">
        <v>159</v>
      </c>
      <c r="E125" s="217" t="s">
        <v>160</v>
      </c>
      <c r="F125" s="217"/>
      <c r="G125" s="292"/>
      <c r="H125" s="120"/>
      <c r="I125" s="214" t="s">
        <v>161</v>
      </c>
      <c r="J125" s="214"/>
      <c r="K125" s="214"/>
      <c r="L125" s="214"/>
      <c r="M125" s="214"/>
      <c r="N125" s="214"/>
      <c r="O125" s="214"/>
      <c r="P125" s="214" t="s">
        <v>162</v>
      </c>
      <c r="Q125" s="214"/>
      <c r="R125" s="214" t="s">
        <v>163</v>
      </c>
      <c r="S125" s="214"/>
      <c r="T125" s="214"/>
      <c r="U125" s="139"/>
      <c r="V125" s="220"/>
      <c r="W125" s="220"/>
      <c r="X125" s="220"/>
      <c r="Y125" s="22"/>
      <c r="Z125" s="22"/>
      <c r="AA125" s="22"/>
    </row>
    <row r="126" spans="1:1030" ht="32.25" customHeight="1" x14ac:dyDescent="0.25">
      <c r="B126" s="214"/>
      <c r="C126" s="123"/>
      <c r="D126" s="218"/>
      <c r="E126" s="217"/>
      <c r="F126" s="217"/>
      <c r="G126" s="293"/>
      <c r="H126" s="238"/>
      <c r="I126" s="260" t="s">
        <v>164</v>
      </c>
      <c r="J126" s="306"/>
      <c r="K126" s="239"/>
      <c r="L126" s="266" t="s">
        <v>165</v>
      </c>
      <c r="M126" s="310"/>
      <c r="N126" s="128"/>
      <c r="O126" s="270" t="s">
        <v>166</v>
      </c>
      <c r="P126" s="127" t="s">
        <v>167</v>
      </c>
      <c r="Q126" s="127" t="s">
        <v>168</v>
      </c>
      <c r="R126" s="124" t="s">
        <v>164</v>
      </c>
      <c r="S126" s="125" t="s">
        <v>165</v>
      </c>
      <c r="T126" s="125" t="s">
        <v>166</v>
      </c>
      <c r="U126" s="141"/>
      <c r="V126" s="140"/>
      <c r="W126" s="142"/>
      <c r="X126" s="142"/>
      <c r="Y126" s="22"/>
      <c r="Z126" s="22"/>
      <c r="AA126" s="22"/>
    </row>
    <row r="127" spans="1:1030" x14ac:dyDescent="0.25">
      <c r="B127" s="129">
        <v>1</v>
      </c>
      <c r="C127" s="130"/>
      <c r="D127" s="143" t="s">
        <v>175</v>
      </c>
      <c r="E127" s="219" t="s">
        <v>172</v>
      </c>
      <c r="F127" s="219"/>
      <c r="G127" s="294"/>
      <c r="H127" s="131"/>
      <c r="I127" s="261">
        <f>SUM(S4:S5,S7:S8,S14:S17)</f>
        <v>476</v>
      </c>
      <c r="J127" s="307"/>
      <c r="K127" s="129"/>
      <c r="L127" s="268">
        <f>SUM(S27)</f>
        <v>56</v>
      </c>
      <c r="M127" s="312"/>
      <c r="N127" s="240"/>
      <c r="O127" s="272">
        <f>S65</f>
        <v>56</v>
      </c>
      <c r="P127" s="129">
        <f>SUM(I127:O127)</f>
        <v>588</v>
      </c>
      <c r="Q127" s="134">
        <f>P127/P130</f>
        <v>0.2868292682926829</v>
      </c>
      <c r="R127" s="129">
        <f>SUM(F4:F6,F14,F15)</f>
        <v>28</v>
      </c>
      <c r="S127" s="129">
        <f>SUM(F26,F38)</f>
        <v>10</v>
      </c>
      <c r="T127" s="129">
        <f>SUM(F65)</f>
        <v>5</v>
      </c>
      <c r="U127" s="144"/>
      <c r="V127" s="57"/>
      <c r="W127" s="145"/>
      <c r="X127" s="145"/>
      <c r="Y127" s="22"/>
      <c r="Z127" s="22"/>
      <c r="AA127" s="22"/>
    </row>
    <row r="128" spans="1:1030" x14ac:dyDescent="0.25">
      <c r="B128" s="129">
        <v>2</v>
      </c>
      <c r="C128" s="130"/>
      <c r="D128" s="143" t="s">
        <v>176</v>
      </c>
      <c r="E128" s="219" t="s">
        <v>177</v>
      </c>
      <c r="F128" s="219"/>
      <c r="G128" s="294"/>
      <c r="H128" s="131"/>
      <c r="I128" s="261">
        <f>SUM(S6)</f>
        <v>56</v>
      </c>
      <c r="J128" s="307"/>
      <c r="K128" s="129"/>
      <c r="L128" s="267">
        <f>SUM(S26,S28:S32,S38:S44,S46)</f>
        <v>594</v>
      </c>
      <c r="M128" s="311"/>
      <c r="N128" s="133"/>
      <c r="O128" s="272">
        <f>SUM(S52:S61,S66:S72,S74)</f>
        <v>574</v>
      </c>
      <c r="P128" s="129">
        <f>SUM(I128:O128)</f>
        <v>1224</v>
      </c>
      <c r="Q128" s="134">
        <f>P128/P130</f>
        <v>0.59707317073170729</v>
      </c>
      <c r="R128" s="129">
        <f>SUM(F7:F8,F16:F17)</f>
        <v>24</v>
      </c>
      <c r="S128" s="132">
        <f>SUM(F27,F28:F31,F32,F39:F44,F46)</f>
        <v>43</v>
      </c>
      <c r="T128" s="129">
        <f>SUM(F52:F61,F66:F72,F74)</f>
        <v>52</v>
      </c>
      <c r="U128" s="144"/>
      <c r="V128" s="57"/>
      <c r="W128" s="145"/>
      <c r="X128" s="145"/>
      <c r="Y128" s="22"/>
      <c r="Z128" s="22"/>
      <c r="AA128" s="22"/>
    </row>
    <row r="129" spans="2:27" x14ac:dyDescent="0.25">
      <c r="B129" s="129">
        <v>3</v>
      </c>
      <c r="C129" s="130"/>
      <c r="D129" s="143" t="s">
        <v>178</v>
      </c>
      <c r="E129" s="221" t="s">
        <v>179</v>
      </c>
      <c r="F129" s="221"/>
      <c r="G129" s="296"/>
      <c r="H129" s="146"/>
      <c r="I129" s="263">
        <f>SUM(S9:S10,S18:S20)</f>
        <v>126</v>
      </c>
      <c r="J129" s="309"/>
      <c r="K129" s="127"/>
      <c r="L129" s="269">
        <f>SUM(S33:S34,S45)</f>
        <v>84</v>
      </c>
      <c r="M129" s="313"/>
      <c r="N129" s="241"/>
      <c r="O129" s="273">
        <f>SUM(S73)</f>
        <v>28</v>
      </c>
      <c r="P129" s="129">
        <f>SUM(I129:O129)</f>
        <v>238</v>
      </c>
      <c r="Q129" s="134">
        <f>P129/P130</f>
        <v>0.11609756097560976</v>
      </c>
      <c r="R129" s="129">
        <f>SUM(F9,F18:F19)</f>
        <v>8</v>
      </c>
      <c r="S129" s="129">
        <f>SUM(F33:F34,F45)</f>
        <v>7</v>
      </c>
      <c r="T129" s="129">
        <f>SUM(F73)</f>
        <v>3</v>
      </c>
      <c r="U129" s="144"/>
      <c r="V129" s="57"/>
      <c r="W129" s="145"/>
      <c r="X129" s="145"/>
      <c r="Y129" s="22"/>
      <c r="Z129" s="22"/>
      <c r="AA129" s="22"/>
    </row>
    <row r="130" spans="2:27" x14ac:dyDescent="0.25">
      <c r="B130" s="218" t="s">
        <v>40</v>
      </c>
      <c r="C130" s="218"/>
      <c r="D130" s="218"/>
      <c r="E130" s="218"/>
      <c r="F130" s="218"/>
      <c r="G130" s="295"/>
      <c r="H130" s="121"/>
      <c r="I130" s="262">
        <f>SUM(I127:I129)</f>
        <v>658</v>
      </c>
      <c r="J130" s="308"/>
      <c r="K130" s="85"/>
      <c r="L130" s="262">
        <f>SUM(L127:L129)</f>
        <v>734</v>
      </c>
      <c r="M130" s="308"/>
      <c r="N130" s="85"/>
      <c r="O130" s="262">
        <f>SUM(O127:O129)</f>
        <v>658</v>
      </c>
      <c r="P130" s="85">
        <f>SUM(I130:O130)</f>
        <v>2050</v>
      </c>
      <c r="Q130" s="147">
        <f>SUM(Q127:Q129)</f>
        <v>0.99999999999999989</v>
      </c>
      <c r="R130" s="85">
        <f>SUM(R127:R129)</f>
        <v>60</v>
      </c>
      <c r="S130" s="85">
        <f>SUM(S127:S129)</f>
        <v>60</v>
      </c>
      <c r="T130" s="85">
        <f>SUM(T127:T129)</f>
        <v>60</v>
      </c>
      <c r="U130" s="141"/>
      <c r="V130" s="140"/>
      <c r="W130" s="142"/>
      <c r="X130" s="142"/>
      <c r="Y130" s="22"/>
      <c r="Z130" s="22"/>
      <c r="AA130" s="22"/>
    </row>
    <row r="131" spans="2:27" x14ac:dyDescent="0.25">
      <c r="B131" s="114"/>
      <c r="C131" s="118"/>
      <c r="D131" s="106" t="s">
        <v>180</v>
      </c>
      <c r="E131" s="106"/>
      <c r="F131" s="106"/>
      <c r="G131" s="290"/>
      <c r="H131" s="109"/>
      <c r="I131" s="258"/>
      <c r="J131" s="290"/>
      <c r="K131" s="109"/>
      <c r="L131" s="258"/>
      <c r="M131" s="290"/>
      <c r="N131" s="109"/>
      <c r="O131" s="258"/>
      <c r="P131" s="106"/>
      <c r="Q131" s="106"/>
      <c r="R131" s="106"/>
      <c r="S131" s="106"/>
      <c r="T131" s="106"/>
      <c r="U131" s="107"/>
      <c r="V131" s="108"/>
      <c r="W131" s="109"/>
      <c r="X131" s="109"/>
      <c r="Y131" s="110"/>
      <c r="Z131" s="110"/>
      <c r="AA131" s="110"/>
    </row>
    <row r="132" spans="2:27" x14ac:dyDescent="0.25">
      <c r="B132" s="114"/>
      <c r="C132" s="118"/>
      <c r="D132" s="106"/>
      <c r="E132" s="106"/>
      <c r="F132" s="106"/>
      <c r="G132" s="290"/>
      <c r="H132" s="109"/>
      <c r="I132" s="258"/>
      <c r="J132" s="290"/>
      <c r="K132" s="109"/>
      <c r="L132" s="258"/>
      <c r="M132" s="290"/>
      <c r="N132" s="109"/>
      <c r="O132" s="258"/>
      <c r="P132" s="148"/>
      <c r="Q132" s="148"/>
      <c r="R132" s="148"/>
      <c r="S132" s="149"/>
      <c r="T132" s="106"/>
      <c r="U132" s="107"/>
      <c r="V132" s="108"/>
      <c r="W132" s="109"/>
      <c r="X132" s="109"/>
      <c r="Y132" s="110"/>
      <c r="Z132" s="110"/>
      <c r="AA132" s="110"/>
    </row>
    <row r="133" spans="2:27" x14ac:dyDescent="0.25">
      <c r="B133" s="114"/>
      <c r="C133" s="118"/>
      <c r="D133" s="106"/>
      <c r="E133" s="106"/>
      <c r="F133" s="106"/>
      <c r="G133" s="290"/>
      <c r="H133" s="109"/>
      <c r="I133" s="258"/>
      <c r="J133" s="290"/>
      <c r="K133" s="109"/>
      <c r="L133" s="258"/>
      <c r="M133" s="290"/>
      <c r="N133" s="109"/>
      <c r="O133" s="258"/>
      <c r="P133" s="106"/>
      <c r="Q133" s="106"/>
      <c r="R133" s="106"/>
      <c r="S133" s="106"/>
      <c r="T133" s="106"/>
      <c r="U133" s="107"/>
      <c r="V133" s="108"/>
      <c r="W133" s="109"/>
      <c r="X133" s="109"/>
      <c r="Y133" s="110"/>
      <c r="Z133" s="110"/>
      <c r="AA133" s="110"/>
    </row>
    <row r="134" spans="2:27" x14ac:dyDescent="0.25">
      <c r="B134" s="114"/>
      <c r="C134" s="118"/>
      <c r="D134" s="150" t="s">
        <v>181</v>
      </c>
      <c r="E134" s="151"/>
      <c r="F134" s="151"/>
      <c r="G134" s="297"/>
      <c r="H134" s="153"/>
      <c r="I134" s="264"/>
      <c r="J134" s="297"/>
      <c r="K134" s="153"/>
      <c r="L134" s="264"/>
      <c r="M134" s="297"/>
      <c r="N134" s="153"/>
      <c r="O134" s="264"/>
      <c r="P134" s="151"/>
      <c r="Q134" s="151"/>
      <c r="R134" s="151"/>
      <c r="S134" s="151"/>
      <c r="T134" s="151"/>
      <c r="U134" s="152"/>
      <c r="V134" s="108"/>
      <c r="W134" s="153"/>
      <c r="X134" s="153"/>
      <c r="Y134" s="117"/>
      <c r="Z134" s="154"/>
      <c r="AA134" s="117"/>
    </row>
    <row r="135" spans="2:27" x14ac:dyDescent="0.25">
      <c r="B135" s="114"/>
      <c r="C135" s="118"/>
      <c r="D135" s="106"/>
      <c r="E135" s="106"/>
      <c r="F135" s="106"/>
      <c r="G135" s="290"/>
      <c r="H135" s="109"/>
      <c r="I135" s="258"/>
      <c r="J135" s="290"/>
      <c r="K135" s="109"/>
      <c r="L135" s="258"/>
      <c r="M135" s="290"/>
      <c r="N135" s="109"/>
      <c r="O135" s="258"/>
      <c r="P135" s="106"/>
      <c r="Q135" s="106"/>
      <c r="R135" s="106"/>
      <c r="S135" s="106"/>
      <c r="T135" s="106"/>
      <c r="U135" s="107"/>
      <c r="V135" s="108"/>
      <c r="W135" s="109"/>
      <c r="X135" s="109"/>
      <c r="Y135" s="110"/>
      <c r="Z135" s="110"/>
      <c r="AA135" s="110"/>
    </row>
    <row r="136" spans="2:27" ht="15.75" customHeight="1" x14ac:dyDescent="0.25">
      <c r="B136" s="214" t="s">
        <v>158</v>
      </c>
      <c r="C136" s="119"/>
      <c r="D136" s="214" t="s">
        <v>159</v>
      </c>
      <c r="E136" s="222" t="s">
        <v>182</v>
      </c>
      <c r="F136" s="222"/>
      <c r="G136" s="298"/>
      <c r="H136" s="126"/>
      <c r="I136" s="214" t="s">
        <v>161</v>
      </c>
      <c r="J136" s="214"/>
      <c r="K136" s="214"/>
      <c r="L136" s="214"/>
      <c r="M136" s="214"/>
      <c r="N136" s="214"/>
      <c r="O136" s="214"/>
      <c r="P136" s="85" t="s">
        <v>162</v>
      </c>
      <c r="Q136" s="213" t="s">
        <v>183</v>
      </c>
      <c r="R136" s="213"/>
      <c r="S136" s="100"/>
      <c r="T136" s="100"/>
      <c r="U136" s="155"/>
      <c r="V136" s="140"/>
      <c r="W136" s="156"/>
      <c r="X136" s="157"/>
      <c r="Y136" s="22"/>
      <c r="Z136" s="22"/>
      <c r="AA136" s="22"/>
    </row>
    <row r="137" spans="2:27" ht="32.25" customHeight="1" x14ac:dyDescent="0.25">
      <c r="B137" s="214"/>
      <c r="C137" s="123"/>
      <c r="D137" s="214"/>
      <c r="E137" s="222"/>
      <c r="F137" s="222"/>
      <c r="G137" s="299"/>
      <c r="H137" s="124"/>
      <c r="I137" s="260" t="s">
        <v>164</v>
      </c>
      <c r="J137" s="306"/>
      <c r="K137" s="239"/>
      <c r="L137" s="266" t="s">
        <v>165</v>
      </c>
      <c r="M137" s="310"/>
      <c r="N137" s="128"/>
      <c r="O137" s="270" t="s">
        <v>166</v>
      </c>
      <c r="P137" s="85" t="s">
        <v>167</v>
      </c>
      <c r="Q137" s="213"/>
      <c r="R137" s="213"/>
      <c r="S137" s="100"/>
      <c r="T137" s="100"/>
      <c r="U137" s="155"/>
      <c r="V137" s="140"/>
      <c r="W137" s="156"/>
      <c r="X137" s="157"/>
      <c r="Y137" s="22"/>
      <c r="Z137" s="22"/>
      <c r="AA137" s="22"/>
    </row>
    <row r="138" spans="2:27" ht="21.95" customHeight="1" x14ac:dyDescent="0.25">
      <c r="B138" s="129">
        <v>1</v>
      </c>
      <c r="C138" s="130"/>
      <c r="D138" s="143" t="s">
        <v>184</v>
      </c>
      <c r="E138" s="223" t="s">
        <v>185</v>
      </c>
      <c r="F138" s="223"/>
      <c r="G138" s="300"/>
      <c r="H138" s="158"/>
      <c r="I138" s="261">
        <f>SUM(Q11,Q21)</f>
        <v>308</v>
      </c>
      <c r="J138" s="307"/>
      <c r="K138" s="129"/>
      <c r="L138" s="267">
        <f>SUM(Q35,Q47)</f>
        <v>294</v>
      </c>
      <c r="M138" s="314"/>
      <c r="N138" s="132"/>
      <c r="O138" s="261">
        <f>SUM(Q62,Q75)</f>
        <v>336</v>
      </c>
      <c r="P138" s="129">
        <f>SUM(I138:O138)</f>
        <v>938</v>
      </c>
      <c r="Q138" s="224">
        <f>P138/P139</f>
        <v>0.84352517985611508</v>
      </c>
      <c r="R138" s="224"/>
      <c r="S138" s="100"/>
      <c r="T138" s="100"/>
      <c r="U138" s="155"/>
      <c r="V138" s="57"/>
      <c r="W138" s="159"/>
      <c r="X138" s="157"/>
      <c r="Y138" s="22"/>
      <c r="Z138" s="22"/>
      <c r="AA138" s="22"/>
    </row>
    <row r="139" spans="2:27" ht="21.95" customHeight="1" x14ac:dyDescent="0.25">
      <c r="B139" s="129">
        <v>2</v>
      </c>
      <c r="C139" s="130"/>
      <c r="D139" s="143" t="s">
        <v>186</v>
      </c>
      <c r="E139" s="223"/>
      <c r="F139" s="223"/>
      <c r="G139" s="300"/>
      <c r="H139" s="158"/>
      <c r="I139" s="261">
        <f>SUM(R11,R21)</f>
        <v>350</v>
      </c>
      <c r="J139" s="307"/>
      <c r="K139" s="129"/>
      <c r="L139" s="267">
        <f>SUM(R35,R47)</f>
        <v>440</v>
      </c>
      <c r="M139" s="314"/>
      <c r="N139" s="132"/>
      <c r="O139" s="261">
        <f>SUM(R62,R75)</f>
        <v>322</v>
      </c>
      <c r="P139" s="129">
        <f>SUM(I139:O139)</f>
        <v>1112</v>
      </c>
      <c r="Q139" s="224"/>
      <c r="R139" s="224"/>
      <c r="S139" s="100"/>
      <c r="T139" s="100"/>
      <c r="U139" s="155"/>
      <c r="V139" s="57"/>
      <c r="W139" s="159"/>
      <c r="X139" s="157"/>
      <c r="Y139" s="22"/>
      <c r="Z139" s="22"/>
      <c r="AA139" s="22"/>
    </row>
    <row r="140" spans="2:27" x14ac:dyDescent="0.25">
      <c r="B140" s="218" t="s">
        <v>40</v>
      </c>
      <c r="C140" s="218"/>
      <c r="D140" s="218"/>
      <c r="E140" s="160"/>
      <c r="F140" s="160"/>
      <c r="G140" s="301"/>
      <c r="H140" s="160"/>
      <c r="I140" s="262">
        <f>SUM(I138:I139)</f>
        <v>658</v>
      </c>
      <c r="J140" s="308"/>
      <c r="K140" s="85"/>
      <c r="L140" s="262">
        <f>SUM(L138:L139)</f>
        <v>734</v>
      </c>
      <c r="M140" s="308"/>
      <c r="N140" s="85"/>
      <c r="O140" s="262">
        <f>SUM(O138:O139)</f>
        <v>658</v>
      </c>
      <c r="P140" s="85">
        <f>SUM(P138:P139)</f>
        <v>2050</v>
      </c>
      <c r="Q140" s="224"/>
      <c r="R140" s="224"/>
      <c r="S140" s="100"/>
      <c r="T140" s="100"/>
      <c r="U140" s="155"/>
      <c r="V140" s="57"/>
      <c r="W140" s="159"/>
      <c r="X140" s="157"/>
      <c r="Y140" s="22"/>
      <c r="Z140" s="22"/>
      <c r="AA140" s="22"/>
    </row>
    <row r="141" spans="2:27" x14ac:dyDescent="0.25">
      <c r="B141" s="114"/>
      <c r="C141" s="118"/>
      <c r="D141" s="106"/>
      <c r="E141" s="106"/>
      <c r="F141" s="106"/>
      <c r="G141" s="290"/>
      <c r="H141" s="109"/>
      <c r="I141" s="258"/>
      <c r="J141" s="290"/>
      <c r="K141" s="109"/>
      <c r="L141" s="258"/>
      <c r="M141" s="290"/>
      <c r="N141" s="109"/>
      <c r="O141" s="258"/>
      <c r="P141" s="106"/>
      <c r="Q141" s="106"/>
      <c r="R141" s="106"/>
      <c r="S141" s="106"/>
      <c r="T141" s="106"/>
      <c r="U141" s="107"/>
      <c r="V141" s="108"/>
      <c r="W141" s="109"/>
      <c r="X141" s="109"/>
      <c r="Y141" s="110"/>
      <c r="Z141" s="110"/>
      <c r="AA141" s="110"/>
    </row>
    <row r="142" spans="2:27" x14ac:dyDescent="0.25">
      <c r="B142" s="114"/>
      <c r="C142" s="118"/>
      <c r="D142" s="106"/>
      <c r="E142" s="106"/>
      <c r="F142" s="106"/>
      <c r="G142" s="290"/>
      <c r="H142" s="109"/>
      <c r="I142" s="258"/>
      <c r="J142" s="290"/>
      <c r="K142" s="109"/>
      <c r="L142" s="258"/>
      <c r="M142" s="290"/>
      <c r="N142" s="109"/>
      <c r="O142" s="258"/>
      <c r="P142" s="106"/>
      <c r="Q142" s="106"/>
      <c r="R142" s="106"/>
      <c r="S142" s="106"/>
      <c r="T142" s="106"/>
      <c r="U142" s="107"/>
      <c r="V142" s="108"/>
      <c r="W142" s="109"/>
      <c r="X142" s="109"/>
      <c r="Y142" s="110"/>
      <c r="Z142" s="110"/>
      <c r="AA142" s="110"/>
    </row>
    <row r="143" spans="2:27" x14ac:dyDescent="0.25">
      <c r="B143" s="114"/>
      <c r="C143" s="118"/>
      <c r="D143" s="150" t="s">
        <v>187</v>
      </c>
      <c r="E143" s="151"/>
      <c r="F143" s="151"/>
      <c r="G143" s="297"/>
      <c r="H143" s="153"/>
      <c r="I143" s="264"/>
      <c r="J143" s="297"/>
      <c r="K143" s="153"/>
      <c r="L143" s="264"/>
      <c r="M143" s="297"/>
      <c r="N143" s="153"/>
      <c r="O143" s="264"/>
      <c r="P143" s="151"/>
      <c r="Q143" s="151"/>
      <c r="R143" s="151"/>
      <c r="S143" s="151"/>
      <c r="T143" s="151"/>
      <c r="U143" s="152"/>
      <c r="V143" s="108"/>
      <c r="W143" s="153"/>
      <c r="X143" s="153"/>
      <c r="Y143" s="117"/>
      <c r="Z143" s="117"/>
      <c r="AA143" s="117"/>
    </row>
    <row r="144" spans="2:27" x14ac:dyDescent="0.25">
      <c r="B144" s="114"/>
      <c r="C144" s="118"/>
      <c r="D144" s="106"/>
      <c r="E144" s="106"/>
      <c r="F144" s="106"/>
      <c r="G144" s="290"/>
      <c r="H144" s="109"/>
      <c r="I144" s="258"/>
      <c r="J144" s="290"/>
      <c r="K144" s="109"/>
      <c r="L144" s="258"/>
      <c r="M144" s="290"/>
      <c r="N144" s="109"/>
      <c r="O144" s="258"/>
      <c r="P144" s="106"/>
      <c r="Q144" s="106"/>
      <c r="R144" s="106"/>
      <c r="S144" s="106"/>
      <c r="T144" s="106"/>
      <c r="U144" s="107"/>
      <c r="V144" s="108"/>
      <c r="W144" s="109"/>
      <c r="X144" s="109"/>
      <c r="Y144" s="110"/>
      <c r="Z144" s="110"/>
      <c r="AA144" s="110"/>
    </row>
    <row r="145" spans="2:24" ht="63.75" customHeight="1" x14ac:dyDescent="0.25">
      <c r="B145" s="214" t="s">
        <v>158</v>
      </c>
      <c r="C145" s="119"/>
      <c r="D145" s="214" t="s">
        <v>159</v>
      </c>
      <c r="E145" s="217" t="s">
        <v>188</v>
      </c>
      <c r="F145" s="217"/>
      <c r="G145" s="292"/>
      <c r="H145" s="120"/>
      <c r="I145" s="225" t="s">
        <v>189</v>
      </c>
      <c r="J145" s="225"/>
      <c r="K145" s="225"/>
      <c r="L145" s="225"/>
      <c r="M145" s="225"/>
      <c r="N145" s="225"/>
      <c r="O145" s="225"/>
      <c r="P145" s="214" t="s">
        <v>162</v>
      </c>
      <c r="Q145" s="214"/>
      <c r="R145" s="214"/>
      <c r="V145" s="21"/>
      <c r="W145" s="157"/>
      <c r="X145" s="157"/>
    </row>
    <row r="146" spans="2:24" ht="32.25" customHeight="1" x14ac:dyDescent="0.25">
      <c r="B146" s="214"/>
      <c r="C146" s="123"/>
      <c r="D146" s="214"/>
      <c r="E146" s="217"/>
      <c r="F146" s="217"/>
      <c r="G146" s="293"/>
      <c r="H146" s="238"/>
      <c r="I146" s="260" t="s">
        <v>164</v>
      </c>
      <c r="J146" s="306"/>
      <c r="K146" s="239"/>
      <c r="L146" s="266" t="s">
        <v>165</v>
      </c>
      <c r="M146" s="310"/>
      <c r="N146" s="128"/>
      <c r="O146" s="270" t="s">
        <v>166</v>
      </c>
      <c r="P146" s="121" t="s">
        <v>2</v>
      </c>
      <c r="Q146" s="161"/>
      <c r="R146" s="85" t="s">
        <v>168</v>
      </c>
      <c r="V146" s="21"/>
      <c r="W146" s="157"/>
      <c r="X146" s="157"/>
    </row>
    <row r="147" spans="2:24" x14ac:dyDescent="0.25">
      <c r="B147" s="129">
        <v>1</v>
      </c>
      <c r="C147" s="130"/>
      <c r="D147" s="143" t="s">
        <v>190</v>
      </c>
      <c r="E147" s="219" t="s">
        <v>191</v>
      </c>
      <c r="F147" s="219"/>
      <c r="G147" s="294"/>
      <c r="H147" s="131"/>
      <c r="I147" s="261">
        <v>9</v>
      </c>
      <c r="J147" s="307"/>
      <c r="K147" s="129"/>
      <c r="L147" s="261">
        <v>9</v>
      </c>
      <c r="M147" s="307"/>
      <c r="N147" s="129"/>
      <c r="O147" s="261">
        <v>9</v>
      </c>
      <c r="P147" s="131">
        <f>SUM(I147:O147)</f>
        <v>27</v>
      </c>
      <c r="Q147" s="162"/>
      <c r="R147" s="134">
        <f>P147/P150</f>
        <v>0.6428571428571429</v>
      </c>
      <c r="V147" s="21"/>
      <c r="W147" s="157"/>
      <c r="X147" s="157"/>
    </row>
    <row r="148" spans="2:24" x14ac:dyDescent="0.25">
      <c r="B148" s="129">
        <v>2</v>
      </c>
      <c r="C148" s="130"/>
      <c r="D148" s="143" t="s">
        <v>192</v>
      </c>
      <c r="E148" s="219"/>
      <c r="F148" s="219"/>
      <c r="G148" s="294"/>
      <c r="H148" s="131"/>
      <c r="I148" s="261">
        <v>3</v>
      </c>
      <c r="J148" s="307"/>
      <c r="K148" s="129"/>
      <c r="L148" s="261">
        <v>5</v>
      </c>
      <c r="M148" s="307"/>
      <c r="N148" s="129"/>
      <c r="O148" s="261">
        <v>4</v>
      </c>
      <c r="P148" s="131">
        <f>SUM(I148:O148)</f>
        <v>12</v>
      </c>
      <c r="Q148" s="162"/>
      <c r="R148" s="134">
        <f>P148/P150</f>
        <v>0.2857142857142857</v>
      </c>
      <c r="V148" s="21"/>
      <c r="W148" s="157"/>
      <c r="X148" s="157"/>
    </row>
    <row r="149" spans="2:24" x14ac:dyDescent="0.25">
      <c r="B149" s="129">
        <v>3</v>
      </c>
      <c r="C149" s="130"/>
      <c r="D149" s="143" t="s">
        <v>193</v>
      </c>
      <c r="E149" s="219"/>
      <c r="F149" s="219"/>
      <c r="G149" s="294"/>
      <c r="H149" s="131"/>
      <c r="I149" s="261">
        <v>2</v>
      </c>
      <c r="J149" s="307"/>
      <c r="K149" s="129"/>
      <c r="L149" s="261">
        <v>0</v>
      </c>
      <c r="M149" s="307"/>
      <c r="N149" s="129"/>
      <c r="O149" s="261">
        <v>1</v>
      </c>
      <c r="P149" s="131">
        <f>SUM(I149:O149)</f>
        <v>3</v>
      </c>
      <c r="Q149" s="162"/>
      <c r="R149" s="134">
        <f>P149/P150</f>
        <v>7.1428571428571425E-2</v>
      </c>
      <c r="V149" s="21"/>
      <c r="W149" s="157"/>
      <c r="X149" s="157"/>
    </row>
    <row r="150" spans="2:24" x14ac:dyDescent="0.25">
      <c r="B150" s="214" t="s">
        <v>40</v>
      </c>
      <c r="C150" s="214"/>
      <c r="D150" s="214"/>
      <c r="E150" s="219"/>
      <c r="F150" s="219"/>
      <c r="G150" s="294"/>
      <c r="H150" s="131"/>
      <c r="I150" s="262">
        <f>SUM(I147:I149)</f>
        <v>14</v>
      </c>
      <c r="J150" s="308"/>
      <c r="K150" s="85"/>
      <c r="L150" s="262">
        <f>SUM(L147:L149)</f>
        <v>14</v>
      </c>
      <c r="M150" s="308"/>
      <c r="N150" s="85"/>
      <c r="O150" s="262">
        <f>SUM(O147:O149)</f>
        <v>14</v>
      </c>
      <c r="P150" s="121">
        <f>SUM(I150:O150)</f>
        <v>42</v>
      </c>
      <c r="Q150" s="161"/>
      <c r="R150" s="147">
        <f>SUM(R147:R149)</f>
        <v>1</v>
      </c>
      <c r="V150" s="21"/>
      <c r="W150" s="157"/>
      <c r="X150" s="157"/>
    </row>
  </sheetData>
  <mergeCells count="212">
    <mergeCell ref="B145:B146"/>
    <mergeCell ref="D145:D146"/>
    <mergeCell ref="E145:F146"/>
    <mergeCell ref="I145:O145"/>
    <mergeCell ref="P145:R145"/>
    <mergeCell ref="E147:F147"/>
    <mergeCell ref="E148:F148"/>
    <mergeCell ref="E149:F149"/>
    <mergeCell ref="B150:D150"/>
    <mergeCell ref="E150:F150"/>
    <mergeCell ref="E129:F129"/>
    <mergeCell ref="B130:D130"/>
    <mergeCell ref="E130:F130"/>
    <mergeCell ref="B136:B137"/>
    <mergeCell ref="D136:D137"/>
    <mergeCell ref="E136:F137"/>
    <mergeCell ref="I136:O136"/>
    <mergeCell ref="Q136:R137"/>
    <mergeCell ref="E138:F139"/>
    <mergeCell ref="Q138:R140"/>
    <mergeCell ref="B140:D140"/>
    <mergeCell ref="B125:B126"/>
    <mergeCell ref="D125:D126"/>
    <mergeCell ref="E125:F126"/>
    <mergeCell ref="I125:O125"/>
    <mergeCell ref="P125:Q125"/>
    <mergeCell ref="R125:T125"/>
    <mergeCell ref="V125:X125"/>
    <mergeCell ref="E127:F127"/>
    <mergeCell ref="E128:F128"/>
    <mergeCell ref="B116:B117"/>
    <mergeCell ref="D116:D117"/>
    <mergeCell ref="E116:F117"/>
    <mergeCell ref="I116:O116"/>
    <mergeCell ref="P116:Q116"/>
    <mergeCell ref="R116:T116"/>
    <mergeCell ref="E118:F118"/>
    <mergeCell ref="E119:F119"/>
    <mergeCell ref="B120:D120"/>
    <mergeCell ref="E120:F120"/>
    <mergeCell ref="B101:B102"/>
    <mergeCell ref="C101:C102"/>
    <mergeCell ref="E101:E102"/>
    <mergeCell ref="V101:V102"/>
    <mergeCell ref="B103:B104"/>
    <mergeCell ref="C103:C104"/>
    <mergeCell ref="E103:E104"/>
    <mergeCell ref="V103:V104"/>
    <mergeCell ref="B105:B106"/>
    <mergeCell ref="C105:C106"/>
    <mergeCell ref="E105:E106"/>
    <mergeCell ref="V105:V106"/>
    <mergeCell ref="B89:B90"/>
    <mergeCell ref="C89:C90"/>
    <mergeCell ref="E89:E90"/>
    <mergeCell ref="V89:V90"/>
    <mergeCell ref="V93:V94"/>
    <mergeCell ref="C95:C96"/>
    <mergeCell ref="E95:E96"/>
    <mergeCell ref="V95:V96"/>
    <mergeCell ref="B97:B98"/>
    <mergeCell ref="C97:C98"/>
    <mergeCell ref="E97:E98"/>
    <mergeCell ref="V97:V98"/>
    <mergeCell ref="B81:B82"/>
    <mergeCell ref="C81:C82"/>
    <mergeCell ref="E81:E82"/>
    <mergeCell ref="V81:V82"/>
    <mergeCell ref="B83:B84"/>
    <mergeCell ref="C83:C84"/>
    <mergeCell ref="E83:E84"/>
    <mergeCell ref="V83:V84"/>
    <mergeCell ref="B87:B88"/>
    <mergeCell ref="C87:C88"/>
    <mergeCell ref="E87:E88"/>
    <mergeCell ref="V87:V88"/>
    <mergeCell ref="B77:D77"/>
    <mergeCell ref="B78:B79"/>
    <mergeCell ref="D78:D79"/>
    <mergeCell ref="E78:E79"/>
    <mergeCell ref="F78:F79"/>
    <mergeCell ref="I78:O78"/>
    <mergeCell ref="P78:P79"/>
    <mergeCell ref="Q78:T78"/>
    <mergeCell ref="U78:U79"/>
    <mergeCell ref="E75:E76"/>
    <mergeCell ref="F75:F76"/>
    <mergeCell ref="P75:P76"/>
    <mergeCell ref="Q75:Q76"/>
    <mergeCell ref="R75:R76"/>
    <mergeCell ref="S75:S76"/>
    <mergeCell ref="T75:T76"/>
    <mergeCell ref="U75:U76"/>
    <mergeCell ref="I76:O76"/>
    <mergeCell ref="B67:B68"/>
    <mergeCell ref="C67:C68"/>
    <mergeCell ref="E67:E68"/>
    <mergeCell ref="V67:V68"/>
    <mergeCell ref="B69:B70"/>
    <mergeCell ref="C69:C70"/>
    <mergeCell ref="E69:E70"/>
    <mergeCell ref="V69:V70"/>
    <mergeCell ref="B71:B72"/>
    <mergeCell ref="C71:C72"/>
    <mergeCell ref="E71:E72"/>
    <mergeCell ref="V71:V72"/>
    <mergeCell ref="E62:E63"/>
    <mergeCell ref="F62:F63"/>
    <mergeCell ref="P62:P63"/>
    <mergeCell ref="Q62:Q63"/>
    <mergeCell ref="R62:R63"/>
    <mergeCell ref="S62:S63"/>
    <mergeCell ref="T62:T63"/>
    <mergeCell ref="U62:U63"/>
    <mergeCell ref="I63:O63"/>
    <mergeCell ref="B56:B57"/>
    <mergeCell ref="C56:C57"/>
    <mergeCell ref="E56:E57"/>
    <mergeCell ref="V56:V57"/>
    <mergeCell ref="B58:B59"/>
    <mergeCell ref="C58:C59"/>
    <mergeCell ref="E58:E59"/>
    <mergeCell ref="V58:V59"/>
    <mergeCell ref="B60:B61"/>
    <mergeCell ref="C60:C61"/>
    <mergeCell ref="E60:E61"/>
    <mergeCell ref="V60:V61"/>
    <mergeCell ref="U47:U48"/>
    <mergeCell ref="I48:O48"/>
    <mergeCell ref="A49:A50"/>
    <mergeCell ref="B49:B50"/>
    <mergeCell ref="D49:D50"/>
    <mergeCell ref="E49:E50"/>
    <mergeCell ref="F49:F50"/>
    <mergeCell ref="I49:O49"/>
    <mergeCell ref="P49:P50"/>
    <mergeCell ref="Q49:T49"/>
    <mergeCell ref="U49:U50"/>
    <mergeCell ref="B47:B48"/>
    <mergeCell ref="D47:D48"/>
    <mergeCell ref="E47:E48"/>
    <mergeCell ref="F47:F48"/>
    <mergeCell ref="P47:P48"/>
    <mergeCell ref="Q47:Q48"/>
    <mergeCell ref="R47:R48"/>
    <mergeCell ref="S47:S48"/>
    <mergeCell ref="T47:T48"/>
    <mergeCell ref="B41:B42"/>
    <mergeCell ref="C41:C42"/>
    <mergeCell ref="E41:E42"/>
    <mergeCell ref="V41:V42"/>
    <mergeCell ref="A43:A44"/>
    <mergeCell ref="B43:B44"/>
    <mergeCell ref="C43:C44"/>
    <mergeCell ref="E43:E44"/>
    <mergeCell ref="V43:V44"/>
    <mergeCell ref="B28:B29"/>
    <mergeCell ref="C28:C29"/>
    <mergeCell ref="E28:E29"/>
    <mergeCell ref="V28:V29"/>
    <mergeCell ref="B30:B31"/>
    <mergeCell ref="C30:C31"/>
    <mergeCell ref="E30:E31"/>
    <mergeCell ref="V30:V31"/>
    <mergeCell ref="B35:B36"/>
    <mergeCell ref="D35:D36"/>
    <mergeCell ref="E35:E36"/>
    <mergeCell ref="F35:F36"/>
    <mergeCell ref="P35:P36"/>
    <mergeCell ref="Q35:Q36"/>
    <mergeCell ref="R35:R36"/>
    <mergeCell ref="S35:S36"/>
    <mergeCell ref="T35:T36"/>
    <mergeCell ref="U35:U36"/>
    <mergeCell ref="I36:O36"/>
    <mergeCell ref="A23:A24"/>
    <mergeCell ref="B23:B24"/>
    <mergeCell ref="D23:D24"/>
    <mergeCell ref="E23:E24"/>
    <mergeCell ref="F23:F24"/>
    <mergeCell ref="I23:O23"/>
    <mergeCell ref="P23:P24"/>
    <mergeCell ref="Q23:T23"/>
    <mergeCell ref="U23:U24"/>
    <mergeCell ref="E21:E22"/>
    <mergeCell ref="F21:F22"/>
    <mergeCell ref="P21:P22"/>
    <mergeCell ref="Q21:Q22"/>
    <mergeCell ref="R21:R22"/>
    <mergeCell ref="S21:S22"/>
    <mergeCell ref="T21:T22"/>
    <mergeCell ref="U21:U22"/>
    <mergeCell ref="I22:O22"/>
    <mergeCell ref="U1:U2"/>
    <mergeCell ref="E11:E12"/>
    <mergeCell ref="F11:F12"/>
    <mergeCell ref="P11:P12"/>
    <mergeCell ref="Q11:Q12"/>
    <mergeCell ref="R11:R12"/>
    <mergeCell ref="S11:S12"/>
    <mergeCell ref="T11:T12"/>
    <mergeCell ref="U11:U12"/>
    <mergeCell ref="I12:O12"/>
    <mergeCell ref="A1:A2"/>
    <mergeCell ref="B1:B2"/>
    <mergeCell ref="C1:C2"/>
    <mergeCell ref="D1:D2"/>
    <mergeCell ref="E1:E2"/>
    <mergeCell ref="F1:F2"/>
    <mergeCell ref="I1:O1"/>
    <mergeCell ref="P1:P2"/>
    <mergeCell ref="Q1:T1"/>
  </mergeCells>
  <printOptions horizontalCentered="1"/>
  <pageMargins left="0.31527777777777799" right="0.31527777777777799" top="0.749305555555556" bottom="0.749305555555556" header="0.31527777777777799" footer="0.31527777777777799"/>
  <pageSetup scale="37" firstPageNumber="0" fitToHeight="4" orientation="portrait" r:id="rId1"/>
  <headerFooter>
    <oddHeader>&amp;L&amp;10UNIVERSITATEA SAPIENTIA DIN CLUJ-NAPOCAFacultatea de Științe Tehnice și Umaniste Târgu-Mureș&amp;C&amp;10PLAN DE ÎNVĂȚĂMÂNT 2013-2014COMUNICARE ȘI RELAȚII PUBLICE&amp;R&amp;10&amp;P</oddHeader>
    <oddFooter>&amp;L&amp;10RECTOR,Prof. dr. ing. Dávid László&amp;C&amp;10DECAN,Lect. univ. dr. ing. Kelemen András&amp;R&amp;10DIRECTOR DEPARTAMENT,Lect.univ.dr. Imre Attila</oddFooter>
  </headerFooter>
  <rowBreaks count="6" manualBreakCount="6">
    <brk id="22" max="16383" man="1"/>
    <brk id="36" max="16383" man="1"/>
    <brk id="48" max="16383" man="1"/>
    <brk id="76" max="16383" man="1"/>
    <brk id="108" max="16383" man="1"/>
    <brk id="142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9"/>
  <sheetViews>
    <sheetView view="pageBreakPreview" zoomScaleNormal="75" workbookViewId="0">
      <selection activeCell="M3" activeCellId="1" sqref="K90:M90 M3"/>
    </sheetView>
  </sheetViews>
  <sheetFormatPr defaultRowHeight="15.75" x14ac:dyDescent="0.25"/>
  <cols>
    <col min="1" max="1" width="19.25" style="163"/>
    <col min="2" max="2" width="12.25" style="164"/>
    <col min="3" max="3" width="6.875" style="164"/>
    <col min="4" max="4" width="71" style="163"/>
    <col min="5" max="5" width="17" style="164"/>
    <col min="6" max="6" width="11.25" style="164"/>
    <col min="7" max="7" width="8.5" style="164"/>
    <col min="8" max="8" width="9.25" style="164"/>
    <col min="9" max="9" width="8.875" style="164"/>
    <col min="10" max="10" width="17.75" style="164"/>
    <col min="11" max="11" width="13.5" style="164"/>
    <col min="12" max="12" width="14.125" style="164"/>
    <col min="13" max="13" width="11.25" style="164"/>
    <col min="14" max="14" width="10.375" style="164"/>
    <col min="15" max="15" width="23.875" style="165"/>
    <col min="16" max="16" width="20.75" style="17"/>
    <col min="17" max="1025" width="17.25" style="163"/>
  </cols>
  <sheetData>
    <row r="1" spans="1:1024" s="168" customFormat="1" ht="15" customHeight="1" x14ac:dyDescent="0.25">
      <c r="A1" s="226" t="s">
        <v>0</v>
      </c>
      <c r="B1" s="227" t="s">
        <v>1</v>
      </c>
      <c r="C1" s="228" t="s">
        <v>2</v>
      </c>
      <c r="D1" s="227" t="s">
        <v>3</v>
      </c>
      <c r="E1" s="227" t="s">
        <v>4</v>
      </c>
      <c r="F1" s="227" t="s">
        <v>5</v>
      </c>
      <c r="G1" s="227" t="s">
        <v>6</v>
      </c>
      <c r="H1" s="227"/>
      <c r="I1" s="227"/>
      <c r="J1" s="227" t="s">
        <v>7</v>
      </c>
      <c r="K1" s="229" t="s">
        <v>8</v>
      </c>
      <c r="L1" s="229"/>
      <c r="M1" s="229"/>
      <c r="N1" s="229"/>
      <c r="O1" s="226" t="s">
        <v>9</v>
      </c>
      <c r="P1" s="167"/>
    </row>
    <row r="2" spans="1:1024" ht="15" customHeight="1" x14ac:dyDescent="0.25">
      <c r="A2" s="226"/>
      <c r="B2" s="227"/>
      <c r="C2" s="228"/>
      <c r="D2" s="227"/>
      <c r="E2" s="227"/>
      <c r="F2" s="227"/>
      <c r="G2" s="166" t="s">
        <v>10</v>
      </c>
      <c r="H2" s="166" t="s">
        <v>11</v>
      </c>
      <c r="I2" s="166" t="s">
        <v>12</v>
      </c>
      <c r="J2" s="227"/>
      <c r="K2" s="166" t="s">
        <v>13</v>
      </c>
      <c r="L2" s="166" t="s">
        <v>14</v>
      </c>
      <c r="M2" s="166" t="s">
        <v>15</v>
      </c>
      <c r="N2" s="166"/>
      <c r="O2" s="226"/>
      <c r="P2" s="169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" customHeight="1" x14ac:dyDescent="0.25">
      <c r="A3" s="170" t="s">
        <v>18</v>
      </c>
      <c r="B3" s="171" t="s">
        <v>19</v>
      </c>
      <c r="C3" s="172">
        <v>11</v>
      </c>
      <c r="D3" s="173" t="s">
        <v>20</v>
      </c>
      <c r="E3" s="172" t="s">
        <v>21</v>
      </c>
      <c r="F3" s="171">
        <v>5</v>
      </c>
      <c r="G3" s="172">
        <v>3</v>
      </c>
      <c r="H3" s="172">
        <v>2</v>
      </c>
      <c r="I3" s="172">
        <v>0</v>
      </c>
      <c r="J3" s="172" t="s">
        <v>22</v>
      </c>
      <c r="K3" s="172">
        <f t="shared" ref="K3:L5" si="0">G3*14</f>
        <v>42</v>
      </c>
      <c r="L3" s="172">
        <f t="shared" si="0"/>
        <v>28</v>
      </c>
      <c r="M3" s="172">
        <f t="shared" ref="M3:M9" si="1">K3+L3</f>
        <v>70</v>
      </c>
      <c r="N3" s="172"/>
      <c r="O3" s="172"/>
      <c r="P3" s="169" t="s">
        <v>194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 x14ac:dyDescent="0.25">
      <c r="A4" s="170" t="s">
        <v>23</v>
      </c>
      <c r="B4" s="171" t="s">
        <v>19</v>
      </c>
      <c r="C4" s="172">
        <v>12</v>
      </c>
      <c r="D4" s="173" t="s">
        <v>24</v>
      </c>
      <c r="E4" s="172" t="s">
        <v>21</v>
      </c>
      <c r="F4" s="171">
        <v>5</v>
      </c>
      <c r="G4" s="172">
        <v>2</v>
      </c>
      <c r="H4" s="172">
        <v>2</v>
      </c>
      <c r="I4" s="172">
        <v>0</v>
      </c>
      <c r="J4" s="172" t="s">
        <v>22</v>
      </c>
      <c r="K4" s="172">
        <f t="shared" si="0"/>
        <v>28</v>
      </c>
      <c r="L4" s="172">
        <f t="shared" si="0"/>
        <v>28</v>
      </c>
      <c r="M4" s="172">
        <f t="shared" si="1"/>
        <v>56</v>
      </c>
      <c r="N4" s="172"/>
      <c r="O4" s="172"/>
      <c r="P4" s="169" t="s">
        <v>195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customHeight="1" x14ac:dyDescent="0.25">
      <c r="A5" s="174"/>
      <c r="B5" s="171" t="s">
        <v>19</v>
      </c>
      <c r="C5" s="172">
        <v>13</v>
      </c>
      <c r="D5" s="175" t="s">
        <v>27</v>
      </c>
      <c r="E5" s="176" t="s">
        <v>21</v>
      </c>
      <c r="F5" s="171">
        <v>6</v>
      </c>
      <c r="G5" s="176">
        <v>2</v>
      </c>
      <c r="H5" s="176">
        <v>2</v>
      </c>
      <c r="I5" s="176">
        <v>0</v>
      </c>
      <c r="J5" s="172" t="s">
        <v>22</v>
      </c>
      <c r="K5" s="176">
        <f t="shared" si="0"/>
        <v>28</v>
      </c>
      <c r="L5" s="172">
        <f t="shared" si="0"/>
        <v>28</v>
      </c>
      <c r="M5" s="172">
        <f t="shared" si="1"/>
        <v>56</v>
      </c>
      <c r="N5"/>
      <c r="O5"/>
      <c r="P5" s="177" t="s">
        <v>195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 x14ac:dyDescent="0.25">
      <c r="A6" s="170" t="s">
        <v>43</v>
      </c>
      <c r="B6" s="171" t="s">
        <v>19</v>
      </c>
      <c r="C6" s="172">
        <v>21</v>
      </c>
      <c r="D6" s="173" t="s">
        <v>196</v>
      </c>
      <c r="E6" s="172" t="s">
        <v>21</v>
      </c>
      <c r="F6" s="171">
        <v>6</v>
      </c>
      <c r="G6" s="172">
        <v>3</v>
      </c>
      <c r="H6" s="172">
        <v>0</v>
      </c>
      <c r="I6" s="172">
        <v>2</v>
      </c>
      <c r="J6" s="172" t="s">
        <v>22</v>
      </c>
      <c r="K6" s="172">
        <f>G6*14</f>
        <v>42</v>
      </c>
      <c r="L6" s="172">
        <f>I6*14</f>
        <v>28</v>
      </c>
      <c r="M6" s="172">
        <f t="shared" si="1"/>
        <v>70</v>
      </c>
      <c r="N6" s="172"/>
      <c r="O6" s="172"/>
      <c r="P6" s="169" t="s">
        <v>195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" customHeight="1" x14ac:dyDescent="0.25">
      <c r="A7" s="178"/>
      <c r="B7" s="179" t="s">
        <v>19</v>
      </c>
      <c r="C7" s="180">
        <v>24</v>
      </c>
      <c r="D7" s="181" t="s">
        <v>46</v>
      </c>
      <c r="E7" s="180" t="s">
        <v>21</v>
      </c>
      <c r="F7" s="179">
        <v>6</v>
      </c>
      <c r="G7" s="180">
        <v>2</v>
      </c>
      <c r="H7" s="180">
        <v>2</v>
      </c>
      <c r="I7" s="180">
        <v>0</v>
      </c>
      <c r="J7" s="180" t="s">
        <v>22</v>
      </c>
      <c r="K7" s="172">
        <f>G7*14</f>
        <v>28</v>
      </c>
      <c r="L7" s="172">
        <f>H7*14</f>
        <v>28</v>
      </c>
      <c r="M7" s="172">
        <f t="shared" si="1"/>
        <v>56</v>
      </c>
      <c r="N7" s="172"/>
      <c r="O7" s="172"/>
      <c r="P7" s="169" t="s">
        <v>197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 x14ac:dyDescent="0.25">
      <c r="A8" s="170" t="s">
        <v>58</v>
      </c>
      <c r="B8" s="179" t="s">
        <v>19</v>
      </c>
      <c r="C8" s="180">
        <v>32</v>
      </c>
      <c r="D8" s="182" t="s">
        <v>59</v>
      </c>
      <c r="E8" s="172" t="s">
        <v>21</v>
      </c>
      <c r="F8" s="179">
        <v>5</v>
      </c>
      <c r="G8" s="180">
        <v>2</v>
      </c>
      <c r="H8" s="180">
        <v>0</v>
      </c>
      <c r="I8" s="180">
        <v>2</v>
      </c>
      <c r="J8" s="180" t="s">
        <v>22</v>
      </c>
      <c r="K8" s="172">
        <f>G8*14</f>
        <v>28</v>
      </c>
      <c r="L8" s="172">
        <f>I8*14</f>
        <v>28</v>
      </c>
      <c r="M8" s="172">
        <f t="shared" si="1"/>
        <v>56</v>
      </c>
      <c r="N8" s="172"/>
      <c r="O8" s="172"/>
      <c r="P8" s="169" t="s">
        <v>194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 x14ac:dyDescent="0.25">
      <c r="A9" s="170" t="s">
        <v>58</v>
      </c>
      <c r="B9" s="179" t="s">
        <v>19</v>
      </c>
      <c r="C9" s="180">
        <v>51</v>
      </c>
      <c r="D9" s="182" t="s">
        <v>97</v>
      </c>
      <c r="E9" s="172" t="s">
        <v>21</v>
      </c>
      <c r="F9" s="179">
        <v>5</v>
      </c>
      <c r="G9" s="180">
        <v>2</v>
      </c>
      <c r="H9" s="180">
        <v>0</v>
      </c>
      <c r="I9" s="180">
        <v>2</v>
      </c>
      <c r="J9" s="180" t="s">
        <v>10</v>
      </c>
      <c r="K9" s="172">
        <f>G9*14</f>
        <v>28</v>
      </c>
      <c r="L9" s="172">
        <f>I9*14</f>
        <v>28</v>
      </c>
      <c r="M9" s="172">
        <f t="shared" si="1"/>
        <v>56</v>
      </c>
      <c r="N9" s="172"/>
      <c r="O9" s="172"/>
      <c r="P9" s="169" t="s">
        <v>198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" customHeight="1" x14ac:dyDescent="0.25">
      <c r="A10" s="170" t="s">
        <v>98</v>
      </c>
      <c r="B10" s="171" t="s">
        <v>19</v>
      </c>
      <c r="C10" s="183" t="s">
        <v>199</v>
      </c>
      <c r="D10" s="184" t="s">
        <v>99</v>
      </c>
      <c r="E10" s="172" t="s">
        <v>21</v>
      </c>
      <c r="F10" s="171">
        <v>4</v>
      </c>
      <c r="G10" s="172">
        <v>2</v>
      </c>
      <c r="H10" s="172">
        <v>0</v>
      </c>
      <c r="I10" s="172">
        <v>2</v>
      </c>
      <c r="J10" s="172" t="s">
        <v>10</v>
      </c>
      <c r="K10" s="172">
        <f>G10*14</f>
        <v>28</v>
      </c>
      <c r="L10" s="172">
        <f>H10*14+I10*14</f>
        <v>28</v>
      </c>
      <c r="M10" s="172">
        <f>SUM(K10:L10)</f>
        <v>56</v>
      </c>
      <c r="N10" s="172"/>
      <c r="O10" s="172"/>
      <c r="P10" s="169" t="s">
        <v>195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 x14ac:dyDescent="0.25">
      <c r="A11" s="170"/>
      <c r="B11" s="180"/>
      <c r="C11" s="180"/>
      <c r="D11" s="170"/>
      <c r="E11" s="172"/>
      <c r="F11" s="180"/>
      <c r="G11" s="180"/>
      <c r="H11" s="180"/>
      <c r="I11" s="180"/>
      <c r="J11" s="180"/>
      <c r="K11" s="172"/>
      <c r="L11" s="172"/>
      <c r="M11" s="172"/>
      <c r="N11" s="172"/>
      <c r="O11" s="172"/>
      <c r="P11" s="169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" customHeight="1" x14ac:dyDescent="0.25">
      <c r="A12" s="170"/>
      <c r="B12" s="180"/>
      <c r="C12" s="180"/>
      <c r="D12" s="170"/>
      <c r="E12" s="172"/>
      <c r="F12" s="180"/>
      <c r="G12" s="180"/>
      <c r="H12" s="180"/>
      <c r="I12" s="180"/>
      <c r="J12" s="180"/>
      <c r="K12" s="172"/>
      <c r="L12" s="172"/>
      <c r="M12" s="172"/>
      <c r="N12" s="172"/>
      <c r="O12" s="172"/>
      <c r="P12" s="169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" customHeight="1" x14ac:dyDescent="0.25">
      <c r="A13" s="226" t="s">
        <v>0</v>
      </c>
      <c r="B13" s="227" t="s">
        <v>1</v>
      </c>
      <c r="C13" s="228" t="s">
        <v>2</v>
      </c>
      <c r="D13" s="227" t="s">
        <v>3</v>
      </c>
      <c r="E13" s="227" t="s">
        <v>4</v>
      </c>
      <c r="F13" s="227" t="s">
        <v>5</v>
      </c>
      <c r="G13" s="227" t="s">
        <v>6</v>
      </c>
      <c r="H13" s="227"/>
      <c r="I13" s="227"/>
      <c r="J13" s="227" t="s">
        <v>7</v>
      </c>
      <c r="K13" s="229" t="s">
        <v>8</v>
      </c>
      <c r="L13" s="229"/>
      <c r="M13" s="229"/>
      <c r="N13" s="229"/>
      <c r="O13" s="226" t="s">
        <v>9</v>
      </c>
      <c r="P13" s="169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 x14ac:dyDescent="0.25">
      <c r="A14" s="226"/>
      <c r="B14" s="227"/>
      <c r="C14" s="228"/>
      <c r="D14" s="227"/>
      <c r="E14" s="227"/>
      <c r="F14" s="227"/>
      <c r="G14" s="166" t="s">
        <v>10</v>
      </c>
      <c r="H14" s="166" t="s">
        <v>11</v>
      </c>
      <c r="I14" s="166" t="s">
        <v>12</v>
      </c>
      <c r="J14" s="227"/>
      <c r="K14" s="166" t="s">
        <v>13</v>
      </c>
      <c r="L14" s="166" t="s">
        <v>14</v>
      </c>
      <c r="M14" s="166" t="s">
        <v>15</v>
      </c>
      <c r="N14" s="166"/>
      <c r="O14" s="226"/>
      <c r="P14" s="177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 x14ac:dyDescent="0.25">
      <c r="A15" s="170" t="s">
        <v>49</v>
      </c>
      <c r="B15" s="185" t="s">
        <v>29</v>
      </c>
      <c r="C15" s="172">
        <v>14</v>
      </c>
      <c r="D15" s="173" t="s">
        <v>200</v>
      </c>
      <c r="E15" s="172" t="s">
        <v>21</v>
      </c>
      <c r="F15" s="171">
        <v>6</v>
      </c>
      <c r="G15" s="172">
        <v>2</v>
      </c>
      <c r="H15" s="172">
        <v>0</v>
      </c>
      <c r="I15" s="172">
        <v>2</v>
      </c>
      <c r="J15" s="172" t="s">
        <v>22</v>
      </c>
      <c r="K15" s="172">
        <f t="shared" ref="K15:K20" si="2">G15*14</f>
        <v>28</v>
      </c>
      <c r="L15" s="172">
        <f>I15*14</f>
        <v>28</v>
      </c>
      <c r="M15" s="172">
        <f t="shared" ref="M15:M20" si="3">K15+L15</f>
        <v>56</v>
      </c>
      <c r="N15" s="172"/>
      <c r="O15" s="172"/>
      <c r="P15" s="169" t="s">
        <v>194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" customHeight="1" x14ac:dyDescent="0.25">
      <c r="A16" s="178"/>
      <c r="B16" s="186" t="s">
        <v>29</v>
      </c>
      <c r="C16" s="187">
        <v>15</v>
      </c>
      <c r="D16" s="188" t="s">
        <v>32</v>
      </c>
      <c r="E16" s="187" t="s">
        <v>21</v>
      </c>
      <c r="F16" s="186">
        <v>6</v>
      </c>
      <c r="G16" s="187">
        <v>2</v>
      </c>
      <c r="H16" s="187">
        <v>0</v>
      </c>
      <c r="I16" s="187">
        <v>2</v>
      </c>
      <c r="J16" s="187" t="s">
        <v>22</v>
      </c>
      <c r="K16" s="172">
        <f t="shared" si="2"/>
        <v>28</v>
      </c>
      <c r="L16" s="172">
        <f>I16*14</f>
        <v>28</v>
      </c>
      <c r="M16" s="172">
        <f t="shared" si="3"/>
        <v>56</v>
      </c>
      <c r="N16" s="172"/>
      <c r="O16" s="187"/>
      <c r="P16" s="189" t="s">
        <v>197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 x14ac:dyDescent="0.25">
      <c r="A17" s="170" t="s">
        <v>28</v>
      </c>
      <c r="B17" s="171" t="s">
        <v>29</v>
      </c>
      <c r="C17" s="172">
        <v>22</v>
      </c>
      <c r="D17" s="173" t="s">
        <v>30</v>
      </c>
      <c r="E17" s="172" t="s">
        <v>21</v>
      </c>
      <c r="F17" s="171">
        <v>6</v>
      </c>
      <c r="G17" s="172">
        <v>2</v>
      </c>
      <c r="H17" s="172">
        <v>2</v>
      </c>
      <c r="I17" s="172">
        <v>0</v>
      </c>
      <c r="J17" s="172" t="s">
        <v>22</v>
      </c>
      <c r="K17" s="172">
        <f t="shared" si="2"/>
        <v>28</v>
      </c>
      <c r="L17" s="172">
        <f>H17*14</f>
        <v>28</v>
      </c>
      <c r="M17" s="172">
        <f t="shared" si="3"/>
        <v>56</v>
      </c>
      <c r="N17" s="172"/>
      <c r="O17" s="172"/>
      <c r="P17" s="169" t="s">
        <v>201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5" customHeight="1" x14ac:dyDescent="0.25">
      <c r="A18" s="170" t="s">
        <v>47</v>
      </c>
      <c r="B18" s="171" t="s">
        <v>29</v>
      </c>
      <c r="C18" s="172">
        <v>23</v>
      </c>
      <c r="D18" s="173" t="s">
        <v>48</v>
      </c>
      <c r="E18" s="172" t="s">
        <v>21</v>
      </c>
      <c r="F18" s="171">
        <v>6</v>
      </c>
      <c r="G18" s="172">
        <v>2</v>
      </c>
      <c r="H18" s="172">
        <v>0</v>
      </c>
      <c r="I18" s="172">
        <v>2</v>
      </c>
      <c r="J18" s="172" t="s">
        <v>22</v>
      </c>
      <c r="K18" s="172">
        <f t="shared" si="2"/>
        <v>28</v>
      </c>
      <c r="L18" s="172">
        <f>I18*14</f>
        <v>28</v>
      </c>
      <c r="M18" s="172">
        <f t="shared" si="3"/>
        <v>56</v>
      </c>
      <c r="N18" s="172"/>
      <c r="O18" s="172"/>
      <c r="P18" s="169" t="s">
        <v>194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5" customHeight="1" x14ac:dyDescent="0.25">
      <c r="A19" s="190" t="s">
        <v>60</v>
      </c>
      <c r="B19" s="171" t="s">
        <v>29</v>
      </c>
      <c r="C19" s="172">
        <v>31</v>
      </c>
      <c r="D19" s="173" t="s">
        <v>61</v>
      </c>
      <c r="E19" s="172" t="s">
        <v>21</v>
      </c>
      <c r="F19" s="171">
        <v>5</v>
      </c>
      <c r="G19" s="172">
        <v>2</v>
      </c>
      <c r="H19" s="172">
        <v>2</v>
      </c>
      <c r="I19" s="172">
        <v>0</v>
      </c>
      <c r="J19" s="172" t="s">
        <v>22</v>
      </c>
      <c r="K19" s="172">
        <f t="shared" si="2"/>
        <v>28</v>
      </c>
      <c r="L19" s="172">
        <f>H19*14</f>
        <v>28</v>
      </c>
      <c r="M19" s="172">
        <f t="shared" si="3"/>
        <v>56</v>
      </c>
      <c r="N19" s="172"/>
      <c r="O19" s="172"/>
      <c r="P19" s="169" t="s">
        <v>201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69" customFormat="1" ht="15" customHeight="1" x14ac:dyDescent="0.2">
      <c r="A20" s="191"/>
      <c r="B20" s="171" t="s">
        <v>29</v>
      </c>
      <c r="C20" s="192">
        <v>45</v>
      </c>
      <c r="D20" s="184" t="s">
        <v>78</v>
      </c>
      <c r="E20" s="172" t="s">
        <v>21</v>
      </c>
      <c r="F20" s="171">
        <v>4</v>
      </c>
      <c r="G20" s="172">
        <v>2</v>
      </c>
      <c r="H20" s="172">
        <v>2</v>
      </c>
      <c r="I20" s="172">
        <v>0</v>
      </c>
      <c r="J20" s="172" t="s">
        <v>22</v>
      </c>
      <c r="K20" s="172">
        <f t="shared" si="2"/>
        <v>28</v>
      </c>
      <c r="L20" s="172">
        <f>H20*14</f>
        <v>28</v>
      </c>
      <c r="M20" s="172">
        <f t="shared" si="3"/>
        <v>56</v>
      </c>
      <c r="N20" s="172"/>
      <c r="O20" s="172"/>
      <c r="P20" s="21" t="s">
        <v>202</v>
      </c>
    </row>
    <row r="21" spans="1:1024" ht="15" customHeight="1" x14ac:dyDescent="0.25">
      <c r="A21" s="190"/>
      <c r="B21" s="171" t="s">
        <v>29</v>
      </c>
      <c r="C21" s="192">
        <v>52</v>
      </c>
      <c r="D21" s="184" t="s">
        <v>101</v>
      </c>
      <c r="E21" s="172" t="s">
        <v>21</v>
      </c>
      <c r="F21" s="171">
        <v>3</v>
      </c>
      <c r="G21" s="172">
        <v>0</v>
      </c>
      <c r="H21" s="172">
        <v>0</v>
      </c>
      <c r="I21" s="172">
        <v>2</v>
      </c>
      <c r="J21" s="172" t="s">
        <v>10</v>
      </c>
      <c r="K21" s="172">
        <v>0</v>
      </c>
      <c r="L21" s="172">
        <v>28</v>
      </c>
      <c r="M21" s="172">
        <v>28</v>
      </c>
      <c r="N21" s="172"/>
      <c r="O21" s="172"/>
      <c r="P21" s="21" t="s">
        <v>203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" customHeight="1" x14ac:dyDescent="0.25">
      <c r="A22" s="190" t="s">
        <v>204</v>
      </c>
      <c r="B22" s="171" t="s">
        <v>29</v>
      </c>
      <c r="C22" s="183" t="s">
        <v>205</v>
      </c>
      <c r="D22" s="173" t="s">
        <v>123</v>
      </c>
      <c r="E22" s="172" t="s">
        <v>21</v>
      </c>
      <c r="F22" s="171">
        <v>5</v>
      </c>
      <c r="G22" s="172">
        <v>2</v>
      </c>
      <c r="H22" s="172">
        <v>2</v>
      </c>
      <c r="I22" s="172">
        <v>0</v>
      </c>
      <c r="J22" s="172" t="s">
        <v>22</v>
      </c>
      <c r="K22" s="172">
        <f>G22*14</f>
        <v>28</v>
      </c>
      <c r="L22" s="172">
        <f>H22*14+I22*14</f>
        <v>28</v>
      </c>
      <c r="M22" s="172">
        <f>SUM(K22:L22)</f>
        <v>56</v>
      </c>
      <c r="N22" s="172"/>
      <c r="O22" s="172"/>
      <c r="P22" s="169" t="s">
        <v>197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" customHeight="1" x14ac:dyDescent="0.25">
      <c r="A23" s="190"/>
      <c r="B23" s="172"/>
      <c r="C23" s="183"/>
      <c r="D23" s="173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69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" customHeight="1" x14ac:dyDescent="0.25">
      <c r="A24" s="190"/>
      <c r="B24" s="172"/>
      <c r="C24" s="183"/>
      <c r="D24" s="173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69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" customHeight="1" x14ac:dyDescent="0.25">
      <c r="A25" s="226" t="s">
        <v>0</v>
      </c>
      <c r="B25" s="227" t="s">
        <v>1</v>
      </c>
      <c r="C25" s="228" t="s">
        <v>2</v>
      </c>
      <c r="D25" s="227" t="s">
        <v>3</v>
      </c>
      <c r="E25" s="227" t="s">
        <v>4</v>
      </c>
      <c r="F25" s="227" t="s">
        <v>5</v>
      </c>
      <c r="G25" s="227" t="s">
        <v>6</v>
      </c>
      <c r="H25" s="227"/>
      <c r="I25" s="227"/>
      <c r="J25" s="227" t="s">
        <v>7</v>
      </c>
      <c r="K25" s="229" t="s">
        <v>8</v>
      </c>
      <c r="L25" s="229"/>
      <c r="M25" s="229"/>
      <c r="N25" s="229"/>
      <c r="O25" s="226" t="s">
        <v>9</v>
      </c>
      <c r="P25" s="169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" customHeight="1" x14ac:dyDescent="0.25">
      <c r="A26" s="226"/>
      <c r="B26" s="227"/>
      <c r="C26" s="228"/>
      <c r="D26" s="227"/>
      <c r="E26" s="227"/>
      <c r="F26" s="227"/>
      <c r="G26" s="166" t="s">
        <v>10</v>
      </c>
      <c r="H26" s="166" t="s">
        <v>11</v>
      </c>
      <c r="I26" s="166" t="s">
        <v>12</v>
      </c>
      <c r="J26" s="227"/>
      <c r="K26" s="166" t="s">
        <v>13</v>
      </c>
      <c r="L26" s="166" t="s">
        <v>14</v>
      </c>
      <c r="M26" s="166" t="s">
        <v>15</v>
      </c>
      <c r="N26" s="166"/>
      <c r="O26" s="226"/>
      <c r="P26" s="169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" customHeight="1" x14ac:dyDescent="0.25">
      <c r="A27" s="190" t="s">
        <v>62</v>
      </c>
      <c r="B27" s="230" t="s">
        <v>26</v>
      </c>
      <c r="C27" s="231">
        <v>33</v>
      </c>
      <c r="D27" s="173" t="s">
        <v>63</v>
      </c>
      <c r="E27" s="231" t="s">
        <v>64</v>
      </c>
      <c r="F27" s="172">
        <v>5</v>
      </c>
      <c r="G27" s="172">
        <v>2</v>
      </c>
      <c r="H27" s="172">
        <v>2</v>
      </c>
      <c r="I27" s="172">
        <v>0</v>
      </c>
      <c r="J27" s="172" t="s">
        <v>22</v>
      </c>
      <c r="K27" s="172">
        <f>G27*14</f>
        <v>28</v>
      </c>
      <c r="L27" s="172">
        <f>H27*14</f>
        <v>28</v>
      </c>
      <c r="M27" s="172">
        <f>K27+L27</f>
        <v>56</v>
      </c>
      <c r="N27" s="172"/>
      <c r="O27" s="172"/>
      <c r="P27" s="232" t="s">
        <v>195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" customHeight="1" x14ac:dyDescent="0.25">
      <c r="A28" s="194"/>
      <c r="B28" s="230"/>
      <c r="C28" s="231"/>
      <c r="D28" s="173" t="s">
        <v>65</v>
      </c>
      <c r="E28" s="231" t="s">
        <v>64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232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" customHeight="1" x14ac:dyDescent="0.25">
      <c r="A29" s="194"/>
      <c r="B29" s="230" t="s">
        <v>26</v>
      </c>
      <c r="C29" s="231">
        <v>34</v>
      </c>
      <c r="D29" s="173" t="s">
        <v>117</v>
      </c>
      <c r="E29" s="231" t="s">
        <v>68</v>
      </c>
      <c r="F29" s="172">
        <v>5</v>
      </c>
      <c r="G29" s="172">
        <v>2</v>
      </c>
      <c r="H29" s="172">
        <v>0</v>
      </c>
      <c r="I29" s="172">
        <v>2</v>
      </c>
      <c r="J29" s="172" t="s">
        <v>22</v>
      </c>
      <c r="K29" s="172">
        <f>G29*14</f>
        <v>28</v>
      </c>
      <c r="L29" s="172">
        <f>I29*14</f>
        <v>28</v>
      </c>
      <c r="M29" s="172">
        <f>K29+L29</f>
        <v>56</v>
      </c>
      <c r="N29" s="172"/>
      <c r="O29" s="172"/>
      <c r="P29" s="232" t="s">
        <v>202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" customHeight="1" x14ac:dyDescent="0.25">
      <c r="A30" s="194"/>
      <c r="B30" s="230" t="s">
        <v>26</v>
      </c>
      <c r="C30" s="231">
        <v>4</v>
      </c>
      <c r="D30" s="173" t="s">
        <v>120</v>
      </c>
      <c r="E30" s="231" t="s">
        <v>68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23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 x14ac:dyDescent="0.25">
      <c r="A31" s="194"/>
      <c r="B31" s="195" t="s">
        <v>26</v>
      </c>
      <c r="C31" s="172">
        <v>37</v>
      </c>
      <c r="D31" s="196" t="s">
        <v>206</v>
      </c>
      <c r="E31" s="172" t="s">
        <v>21</v>
      </c>
      <c r="F31" s="172">
        <v>5</v>
      </c>
      <c r="G31" s="172">
        <v>0</v>
      </c>
      <c r="H31" s="172">
        <v>0</v>
      </c>
      <c r="I31" s="172">
        <v>3</v>
      </c>
      <c r="J31" s="172" t="s">
        <v>10</v>
      </c>
      <c r="K31" s="172">
        <f>G31*14</f>
        <v>0</v>
      </c>
      <c r="L31" s="172">
        <f>I31*14</f>
        <v>42</v>
      </c>
      <c r="M31" s="172">
        <f>K31+L31</f>
        <v>42</v>
      </c>
      <c r="N31" s="172"/>
      <c r="O31" s="172"/>
      <c r="P31" s="169" t="s">
        <v>197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" customHeight="1" x14ac:dyDescent="0.25">
      <c r="A32" s="170" t="s">
        <v>79</v>
      </c>
      <c r="B32" s="195" t="s">
        <v>26</v>
      </c>
      <c r="C32" s="172">
        <v>41</v>
      </c>
      <c r="D32" s="173" t="s">
        <v>80</v>
      </c>
      <c r="E32" s="172" t="s">
        <v>21</v>
      </c>
      <c r="F32" s="172">
        <v>5</v>
      </c>
      <c r="G32" s="172">
        <v>2</v>
      </c>
      <c r="H32" s="172">
        <v>2</v>
      </c>
      <c r="I32" s="172">
        <v>0</v>
      </c>
      <c r="J32" s="172" t="s">
        <v>22</v>
      </c>
      <c r="K32" s="172">
        <f>G32*14</f>
        <v>28</v>
      </c>
      <c r="L32" s="172">
        <f>H32*14</f>
        <v>28</v>
      </c>
      <c r="M32" s="172">
        <f>K32+L32</f>
        <v>56</v>
      </c>
      <c r="N32" s="172"/>
      <c r="O32" s="172"/>
      <c r="P32" s="169" t="s">
        <v>207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" customHeight="1" x14ac:dyDescent="0.25">
      <c r="A33" s="170" t="s">
        <v>62</v>
      </c>
      <c r="B33" s="195" t="s">
        <v>26</v>
      </c>
      <c r="C33" s="172">
        <v>42</v>
      </c>
      <c r="D33" s="173" t="s">
        <v>81</v>
      </c>
      <c r="E33" s="193" t="s">
        <v>21</v>
      </c>
      <c r="F33" s="172">
        <v>5</v>
      </c>
      <c r="G33" s="172">
        <v>2</v>
      </c>
      <c r="H33" s="172">
        <v>0</v>
      </c>
      <c r="I33" s="172">
        <v>2</v>
      </c>
      <c r="J33" s="172" t="s">
        <v>22</v>
      </c>
      <c r="K33" s="172">
        <f>G33*14</f>
        <v>28</v>
      </c>
      <c r="L33" s="172">
        <f>I33*14</f>
        <v>28</v>
      </c>
      <c r="M33" s="172">
        <f>K33+L33</f>
        <v>56</v>
      </c>
      <c r="N33" s="172"/>
      <c r="O33" s="172"/>
      <c r="P33" s="169" t="s">
        <v>202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" customHeight="1" x14ac:dyDescent="0.25">
      <c r="A34" s="190" t="s">
        <v>82</v>
      </c>
      <c r="B34" s="230" t="s">
        <v>26</v>
      </c>
      <c r="C34" s="231">
        <v>43</v>
      </c>
      <c r="D34" s="173" t="s">
        <v>83</v>
      </c>
      <c r="E34" s="231" t="s">
        <v>84</v>
      </c>
      <c r="F34" s="192">
        <v>5</v>
      </c>
      <c r="G34" s="192">
        <v>2</v>
      </c>
      <c r="H34" s="192">
        <v>0</v>
      </c>
      <c r="I34" s="192">
        <v>2</v>
      </c>
      <c r="J34" s="192" t="s">
        <v>22</v>
      </c>
      <c r="K34" s="172">
        <f>G34*14</f>
        <v>28</v>
      </c>
      <c r="L34" s="172">
        <f>I34*14</f>
        <v>28</v>
      </c>
      <c r="M34" s="172">
        <f>K34+L34</f>
        <v>56</v>
      </c>
      <c r="N34" s="172"/>
      <c r="O34" s="172"/>
      <c r="P34" s="232" t="s">
        <v>208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" customHeight="1" x14ac:dyDescent="0.25">
      <c r="A35" s="190" t="s">
        <v>85</v>
      </c>
      <c r="B35" s="230" t="s">
        <v>26</v>
      </c>
      <c r="C35" s="231">
        <v>3</v>
      </c>
      <c r="D35" s="173" t="s">
        <v>86</v>
      </c>
      <c r="E35" s="231" t="s">
        <v>84</v>
      </c>
      <c r="F35" s="192"/>
      <c r="G35" s="192"/>
      <c r="H35" s="192"/>
      <c r="I35" s="192"/>
      <c r="J35" s="192"/>
      <c r="K35" s="172"/>
      <c r="L35" s="172"/>
      <c r="M35" s="172"/>
      <c r="N35" s="172"/>
      <c r="O35" s="172"/>
      <c r="P35" s="232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" customHeight="1" x14ac:dyDescent="0.25">
      <c r="A36" s="197"/>
      <c r="B36" s="230" t="s">
        <v>26</v>
      </c>
      <c r="C36" s="231">
        <v>44</v>
      </c>
      <c r="D36" s="173" t="s">
        <v>88</v>
      </c>
      <c r="E36" s="231" t="s">
        <v>89</v>
      </c>
      <c r="F36" s="172">
        <v>5</v>
      </c>
      <c r="G36" s="172">
        <v>2</v>
      </c>
      <c r="H36" s="172">
        <v>0</v>
      </c>
      <c r="I36" s="172">
        <v>2</v>
      </c>
      <c r="J36" s="172" t="s">
        <v>22</v>
      </c>
      <c r="K36" s="172">
        <f>G36*14</f>
        <v>28</v>
      </c>
      <c r="L36" s="172">
        <f>I36*14</f>
        <v>28</v>
      </c>
      <c r="M36" s="172">
        <f>K36+L36</f>
        <v>56</v>
      </c>
      <c r="N36" s="172"/>
      <c r="O36" s="172"/>
      <c r="P36" s="233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 x14ac:dyDescent="0.25">
      <c r="A37" s="197"/>
      <c r="B37" s="230" t="s">
        <v>29</v>
      </c>
      <c r="C37" s="231">
        <v>4</v>
      </c>
      <c r="D37" s="173" t="s">
        <v>90</v>
      </c>
      <c r="E37" s="231" t="s">
        <v>89</v>
      </c>
      <c r="F37" s="172"/>
      <c r="G37" s="172"/>
      <c r="H37" s="172"/>
      <c r="I37" s="172"/>
      <c r="J37" s="172"/>
      <c r="K37" s="172">
        <f>G37*14</f>
        <v>0</v>
      </c>
      <c r="L37" s="172">
        <f>I37*14</f>
        <v>0</v>
      </c>
      <c r="M37" s="172">
        <f>K37+L37</f>
        <v>0</v>
      </c>
      <c r="N37" s="172"/>
      <c r="O37" s="172"/>
      <c r="P37" s="233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 x14ac:dyDescent="0.25">
      <c r="A38" s="190" t="s">
        <v>93</v>
      </c>
      <c r="B38" s="195" t="s">
        <v>26</v>
      </c>
      <c r="C38" s="172">
        <v>47</v>
      </c>
      <c r="D38" s="196" t="s">
        <v>94</v>
      </c>
      <c r="E38" s="172" t="s">
        <v>21</v>
      </c>
      <c r="F38" s="172">
        <v>4</v>
      </c>
      <c r="G38" s="172">
        <v>0</v>
      </c>
      <c r="H38" s="172">
        <v>0</v>
      </c>
      <c r="I38" s="172">
        <v>90</v>
      </c>
      <c r="J38" s="172" t="s">
        <v>143</v>
      </c>
      <c r="K38" s="172">
        <f>G38*14</f>
        <v>0</v>
      </c>
      <c r="L38" s="172">
        <v>90</v>
      </c>
      <c r="M38" s="172">
        <v>90</v>
      </c>
      <c r="N38" s="172"/>
      <c r="O38" s="172"/>
      <c r="P38" s="169" t="s">
        <v>197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 x14ac:dyDescent="0.25">
      <c r="A39" s="170" t="s">
        <v>102</v>
      </c>
      <c r="B39" s="195" t="s">
        <v>26</v>
      </c>
      <c r="C39" s="172">
        <v>54</v>
      </c>
      <c r="D39" s="173" t="s">
        <v>103</v>
      </c>
      <c r="E39" s="172" t="s">
        <v>21</v>
      </c>
      <c r="F39" s="172">
        <v>5</v>
      </c>
      <c r="G39" s="172">
        <v>2</v>
      </c>
      <c r="H39" s="172">
        <v>0</v>
      </c>
      <c r="I39" s="172">
        <v>2</v>
      </c>
      <c r="J39" s="172" t="s">
        <v>22</v>
      </c>
      <c r="K39" s="172">
        <f>G39*14</f>
        <v>28</v>
      </c>
      <c r="L39" s="172">
        <f>I39*14</f>
        <v>28</v>
      </c>
      <c r="M39" s="172">
        <f>K39+L39</f>
        <v>56</v>
      </c>
      <c r="N39" s="172"/>
      <c r="O39" s="172"/>
      <c r="P39" s="169" t="s">
        <v>194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5" customHeight="1" x14ac:dyDescent="0.25">
      <c r="A40" s="190" t="s">
        <v>104</v>
      </c>
      <c r="B40" s="230" t="s">
        <v>26</v>
      </c>
      <c r="C40" s="231">
        <v>55</v>
      </c>
      <c r="D40" s="173" t="s">
        <v>105</v>
      </c>
      <c r="E40" s="231" t="s">
        <v>106</v>
      </c>
      <c r="F40" s="172">
        <v>5</v>
      </c>
      <c r="G40" s="172">
        <v>2</v>
      </c>
      <c r="H40" s="172">
        <v>2</v>
      </c>
      <c r="I40" s="172">
        <v>0</v>
      </c>
      <c r="J40" s="172" t="s">
        <v>22</v>
      </c>
      <c r="K40" s="172">
        <f>G40*14</f>
        <v>28</v>
      </c>
      <c r="L40" s="172">
        <f>H40*14</f>
        <v>28</v>
      </c>
      <c r="M40" s="172">
        <f>K40+L40</f>
        <v>56</v>
      </c>
      <c r="N40" s="172"/>
      <c r="O40" s="172"/>
      <c r="P40" s="232" t="s">
        <v>202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5" customHeight="1" x14ac:dyDescent="0.25">
      <c r="A41" s="194"/>
      <c r="B41" s="230" t="s">
        <v>26</v>
      </c>
      <c r="C41" s="231">
        <v>4</v>
      </c>
      <c r="D41" s="173" t="s">
        <v>108</v>
      </c>
      <c r="E41" s="231" t="s">
        <v>109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23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5" customHeight="1" x14ac:dyDescent="0.25">
      <c r="A42" s="190" t="s">
        <v>139</v>
      </c>
      <c r="B42" s="234" t="s">
        <v>26</v>
      </c>
      <c r="C42" s="235" t="s">
        <v>209</v>
      </c>
      <c r="D42" s="184" t="s">
        <v>111</v>
      </c>
      <c r="E42" s="231" t="s">
        <v>109</v>
      </c>
      <c r="F42" s="192">
        <v>5</v>
      </c>
      <c r="G42" s="192">
        <v>2</v>
      </c>
      <c r="H42" s="192">
        <v>2</v>
      </c>
      <c r="I42" s="192">
        <v>0</v>
      </c>
      <c r="J42" s="192" t="s">
        <v>22</v>
      </c>
      <c r="K42" s="172">
        <f>G42*14</f>
        <v>28</v>
      </c>
      <c r="L42" s="172">
        <f>H42*14+I42*14</f>
        <v>28</v>
      </c>
      <c r="M42" s="172">
        <f>SUM(K42:L42)</f>
        <v>56</v>
      </c>
      <c r="N42" s="172"/>
      <c r="O42" s="172"/>
      <c r="P42" s="232" t="s">
        <v>202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" customHeight="1" x14ac:dyDescent="0.25">
      <c r="A43" s="194"/>
      <c r="B43" s="234" t="s">
        <v>26</v>
      </c>
      <c r="C43" s="235" t="s">
        <v>113</v>
      </c>
      <c r="D43" s="184" t="s">
        <v>114</v>
      </c>
      <c r="E43" s="231" t="s">
        <v>115</v>
      </c>
      <c r="F43" s="192"/>
      <c r="G43" s="192"/>
      <c r="H43" s="192"/>
      <c r="I43" s="192"/>
      <c r="J43" s="192"/>
      <c r="K43" s="172"/>
      <c r="L43" s="172"/>
      <c r="M43" s="172"/>
      <c r="N43" s="172"/>
      <c r="O43" s="172"/>
      <c r="P43" s="232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customHeight="1" x14ac:dyDescent="0.25">
      <c r="A44" s="190" t="s">
        <v>66</v>
      </c>
      <c r="B44" s="230" t="s">
        <v>26</v>
      </c>
      <c r="C44" s="231">
        <v>57</v>
      </c>
      <c r="D44" s="184" t="s">
        <v>67</v>
      </c>
      <c r="E44" s="231" t="s">
        <v>118</v>
      </c>
      <c r="F44" s="192">
        <v>3</v>
      </c>
      <c r="G44" s="192">
        <v>2</v>
      </c>
      <c r="H44" s="192">
        <v>0</v>
      </c>
      <c r="I44" s="192">
        <v>0</v>
      </c>
      <c r="J44" s="192" t="s">
        <v>22</v>
      </c>
      <c r="K44" s="172">
        <f>G44*14</f>
        <v>28</v>
      </c>
      <c r="L44" s="172">
        <f>H44*14</f>
        <v>0</v>
      </c>
      <c r="M44" s="172">
        <f>K44+L44</f>
        <v>28</v>
      </c>
      <c r="N44" s="172"/>
      <c r="O44" s="172"/>
      <c r="P44" s="232" t="s">
        <v>198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5" customHeight="1" x14ac:dyDescent="0.25">
      <c r="A45" s="194"/>
      <c r="B45" s="230"/>
      <c r="C45" s="231"/>
      <c r="D45" s="184" t="s">
        <v>69</v>
      </c>
      <c r="E45" s="231"/>
      <c r="F45" s="192"/>
      <c r="G45" s="192"/>
      <c r="H45" s="192"/>
      <c r="I45" s="192"/>
      <c r="J45" s="192"/>
      <c r="K45" s="172"/>
      <c r="L45" s="172"/>
      <c r="M45" s="172"/>
      <c r="N45" s="172"/>
      <c r="O45" s="172"/>
      <c r="P45" s="232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customHeight="1" x14ac:dyDescent="0.25">
      <c r="A46" s="190" t="s">
        <v>124</v>
      </c>
      <c r="B46" s="195" t="s">
        <v>26</v>
      </c>
      <c r="C46" s="172">
        <v>62</v>
      </c>
      <c r="D46" s="173" t="s">
        <v>125</v>
      </c>
      <c r="E46" s="172" t="s">
        <v>21</v>
      </c>
      <c r="F46" s="172">
        <v>4</v>
      </c>
      <c r="G46" s="172">
        <v>2</v>
      </c>
      <c r="H46" s="172">
        <v>2</v>
      </c>
      <c r="I46" s="172">
        <v>0</v>
      </c>
      <c r="J46" s="172" t="s">
        <v>22</v>
      </c>
      <c r="K46" s="172">
        <f>G46*14</f>
        <v>28</v>
      </c>
      <c r="L46" s="172">
        <f>H46*14</f>
        <v>28</v>
      </c>
      <c r="M46" s="172">
        <f>K46+L46</f>
        <v>56</v>
      </c>
      <c r="N46" s="172"/>
      <c r="O46" s="172"/>
      <c r="P46" s="169" t="s">
        <v>201</v>
      </c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customHeight="1" x14ac:dyDescent="0.25">
      <c r="A47" s="190" t="s">
        <v>210</v>
      </c>
      <c r="B47" s="234" t="s">
        <v>26</v>
      </c>
      <c r="C47" s="236" t="s">
        <v>211</v>
      </c>
      <c r="D47" s="173" t="s">
        <v>127</v>
      </c>
      <c r="E47" s="231" t="s">
        <v>115</v>
      </c>
      <c r="F47" s="192">
        <v>5</v>
      </c>
      <c r="G47" s="192">
        <v>2</v>
      </c>
      <c r="H47" s="192">
        <v>2</v>
      </c>
      <c r="I47" s="192">
        <v>0</v>
      </c>
      <c r="J47" s="192" t="s">
        <v>22</v>
      </c>
      <c r="K47" s="172">
        <f>G47*14</f>
        <v>28</v>
      </c>
      <c r="L47" s="172">
        <f>H47*14+I47*14</f>
        <v>28</v>
      </c>
      <c r="M47" s="172">
        <f>SUM(K47:L47)</f>
        <v>56</v>
      </c>
      <c r="N47" s="172"/>
      <c r="O47" s="172"/>
      <c r="P47" s="232" t="s">
        <v>197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 x14ac:dyDescent="0.25">
      <c r="A48" s="190" t="s">
        <v>212</v>
      </c>
      <c r="B48" s="234" t="s">
        <v>26</v>
      </c>
      <c r="C48" s="236" t="s">
        <v>213</v>
      </c>
      <c r="D48" s="173" t="s">
        <v>129</v>
      </c>
      <c r="E48" s="231" t="s">
        <v>118</v>
      </c>
      <c r="F48" s="192"/>
      <c r="G48" s="192"/>
      <c r="H48" s="192"/>
      <c r="I48" s="192"/>
      <c r="J48" s="192"/>
      <c r="K48" s="172"/>
      <c r="L48" s="172"/>
      <c r="M48" s="172"/>
      <c r="N48" s="172"/>
      <c r="O48" s="172"/>
      <c r="P48" s="232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 x14ac:dyDescent="0.25">
      <c r="A49" s="190" t="s">
        <v>107</v>
      </c>
      <c r="B49" s="230" t="s">
        <v>26</v>
      </c>
      <c r="C49" s="231">
        <v>64</v>
      </c>
      <c r="D49" s="173" t="s">
        <v>130</v>
      </c>
      <c r="E49" s="231" t="s">
        <v>131</v>
      </c>
      <c r="F49" s="172">
        <v>5</v>
      </c>
      <c r="G49" s="172">
        <v>2</v>
      </c>
      <c r="H49" s="172">
        <v>2</v>
      </c>
      <c r="I49" s="172">
        <v>0</v>
      </c>
      <c r="J49" s="172" t="s">
        <v>22</v>
      </c>
      <c r="K49" s="172">
        <f>G49*14</f>
        <v>28</v>
      </c>
      <c r="L49" s="172">
        <f>H49*14</f>
        <v>28</v>
      </c>
      <c r="M49" s="172">
        <f>K49+L49</f>
        <v>56</v>
      </c>
      <c r="N49" s="172"/>
      <c r="O49" s="172"/>
      <c r="P49" s="232" t="s">
        <v>202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5" customHeight="1" x14ac:dyDescent="0.25">
      <c r="A50" s="194"/>
      <c r="B50" s="230" t="s">
        <v>26</v>
      </c>
      <c r="C50" s="231">
        <v>3</v>
      </c>
      <c r="D50" s="173" t="s">
        <v>133</v>
      </c>
      <c r="E50" s="231" t="s">
        <v>106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232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 x14ac:dyDescent="0.25">
      <c r="A51" s="194"/>
      <c r="B51" s="230" t="s">
        <v>26</v>
      </c>
      <c r="C51" s="235" t="s">
        <v>214</v>
      </c>
      <c r="D51" s="184" t="s">
        <v>135</v>
      </c>
      <c r="E51" s="231" t="s">
        <v>136</v>
      </c>
      <c r="F51" s="172">
        <v>5</v>
      </c>
      <c r="G51" s="172">
        <v>2</v>
      </c>
      <c r="H51" s="172">
        <v>0</v>
      </c>
      <c r="I51" s="172">
        <v>0</v>
      </c>
      <c r="J51" s="172" t="s">
        <v>22</v>
      </c>
      <c r="K51" s="172">
        <f>G51*14</f>
        <v>28</v>
      </c>
      <c r="L51" s="172">
        <f>H51*14</f>
        <v>0</v>
      </c>
      <c r="M51" s="172">
        <f>K51+L51</f>
        <v>28</v>
      </c>
      <c r="N51" s="172"/>
      <c r="O51" s="172"/>
      <c r="P51" s="232" t="s">
        <v>194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5" customHeight="1" x14ac:dyDescent="0.25">
      <c r="A52" s="194"/>
      <c r="B52" s="230" t="s">
        <v>29</v>
      </c>
      <c r="C52" s="235" t="s">
        <v>215</v>
      </c>
      <c r="D52" s="184" t="s">
        <v>138</v>
      </c>
      <c r="E52" s="23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23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customHeight="1" x14ac:dyDescent="0.25">
      <c r="A53" s="190" t="s">
        <v>141</v>
      </c>
      <c r="B53" s="195" t="s">
        <v>26</v>
      </c>
      <c r="C53" s="183" t="s">
        <v>216</v>
      </c>
      <c r="D53" s="173" t="s">
        <v>142</v>
      </c>
      <c r="E53" s="172" t="s">
        <v>21</v>
      </c>
      <c r="F53" s="172">
        <v>3</v>
      </c>
      <c r="G53" s="172">
        <v>0</v>
      </c>
      <c r="H53" s="172">
        <v>0</v>
      </c>
      <c r="I53" s="172">
        <v>5</v>
      </c>
      <c r="J53" s="172" t="s">
        <v>143</v>
      </c>
      <c r="K53" s="172">
        <f>G53*14</f>
        <v>0</v>
      </c>
      <c r="L53" s="172">
        <f>H53*14+I53*14</f>
        <v>70</v>
      </c>
      <c r="M53" s="172">
        <f>SUM(K53:L53)</f>
        <v>70</v>
      </c>
      <c r="N53" s="172"/>
      <c r="O53" s="198"/>
      <c r="P53" s="169" t="s">
        <v>197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5" customHeight="1" x14ac:dyDescent="0.25">
      <c r="A54" s="190"/>
      <c r="B54" s="172"/>
      <c r="C54" s="183"/>
      <c r="D54" s="173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99"/>
      <c r="P54" s="169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5" customHeight="1" x14ac:dyDescent="0.25">
      <c r="A55" s="190"/>
      <c r="B55" s="172"/>
      <c r="C55" s="183"/>
      <c r="D55" s="173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99"/>
      <c r="P55" s="169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5" customHeight="1" x14ac:dyDescent="0.25">
      <c r="A56" s="226" t="s">
        <v>0</v>
      </c>
      <c r="B56" s="227" t="s">
        <v>1</v>
      </c>
      <c r="C56" s="228" t="s">
        <v>2</v>
      </c>
      <c r="D56" s="227" t="s">
        <v>3</v>
      </c>
      <c r="E56" s="227" t="s">
        <v>4</v>
      </c>
      <c r="F56" s="227" t="s">
        <v>5</v>
      </c>
      <c r="G56" s="227" t="s">
        <v>6</v>
      </c>
      <c r="H56" s="227"/>
      <c r="I56" s="227"/>
      <c r="J56" s="227" t="s">
        <v>7</v>
      </c>
      <c r="K56" s="229" t="s">
        <v>8</v>
      </c>
      <c r="L56" s="229"/>
      <c r="M56" s="229"/>
      <c r="N56" s="229"/>
      <c r="O56" s="226" t="s">
        <v>9</v>
      </c>
      <c r="P56" s="169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5" customHeight="1" x14ac:dyDescent="0.25">
      <c r="A57" s="226"/>
      <c r="B57" s="227"/>
      <c r="C57" s="228"/>
      <c r="D57" s="227"/>
      <c r="E57" s="227"/>
      <c r="F57" s="227"/>
      <c r="G57" s="166" t="s">
        <v>10</v>
      </c>
      <c r="H57" s="166" t="s">
        <v>11</v>
      </c>
      <c r="I57" s="166" t="s">
        <v>12</v>
      </c>
      <c r="J57" s="227"/>
      <c r="K57" s="166" t="s">
        <v>13</v>
      </c>
      <c r="L57" s="166" t="s">
        <v>14</v>
      </c>
      <c r="M57" s="166" t="s">
        <v>15</v>
      </c>
      <c r="N57" s="166"/>
      <c r="O57" s="226"/>
      <c r="P57" s="189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5" customHeight="1" x14ac:dyDescent="0.25">
      <c r="A58" s="170" t="s">
        <v>33</v>
      </c>
      <c r="B58" s="200" t="s">
        <v>34</v>
      </c>
      <c r="C58" s="172">
        <v>16</v>
      </c>
      <c r="D58" s="173" t="s">
        <v>35</v>
      </c>
      <c r="E58" s="172" t="s">
        <v>21</v>
      </c>
      <c r="F58" s="200">
        <v>2</v>
      </c>
      <c r="G58" s="172">
        <v>0</v>
      </c>
      <c r="H58" s="172">
        <v>0</v>
      </c>
      <c r="I58" s="172">
        <v>2</v>
      </c>
      <c r="J58" s="172" t="s">
        <v>10</v>
      </c>
      <c r="K58" s="172">
        <f t="shared" ref="K58:K66" si="4">G58*14</f>
        <v>0</v>
      </c>
      <c r="L58" s="172">
        <f>I58*14</f>
        <v>28</v>
      </c>
      <c r="M58" s="172">
        <f t="shared" ref="M58:M65" si="5">K58+L58</f>
        <v>28</v>
      </c>
      <c r="N58" s="172"/>
      <c r="O58" s="172"/>
      <c r="P58" s="169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202" customFormat="1" ht="15" customHeight="1" x14ac:dyDescent="0.2">
      <c r="A59" s="170" t="s">
        <v>36</v>
      </c>
      <c r="B59" s="200" t="s">
        <v>34</v>
      </c>
      <c r="C59" s="172">
        <v>17</v>
      </c>
      <c r="D59" s="173" t="s">
        <v>37</v>
      </c>
      <c r="E59" s="172" t="s">
        <v>21</v>
      </c>
      <c r="F59" s="201" t="s">
        <v>38</v>
      </c>
      <c r="G59" s="172">
        <v>0</v>
      </c>
      <c r="H59" s="172">
        <v>1</v>
      </c>
      <c r="I59" s="172">
        <v>0</v>
      </c>
      <c r="J59" s="172" t="s">
        <v>39</v>
      </c>
      <c r="K59" s="172">
        <f t="shared" si="4"/>
        <v>0</v>
      </c>
      <c r="L59" s="172">
        <f>H59*14</f>
        <v>14</v>
      </c>
      <c r="M59" s="172">
        <f t="shared" si="5"/>
        <v>14</v>
      </c>
      <c r="N59" s="172"/>
      <c r="O59" s="172"/>
      <c r="P59" s="169"/>
    </row>
    <row r="60" spans="1:1024" ht="15" customHeight="1" x14ac:dyDescent="0.25">
      <c r="A60" s="170" t="s">
        <v>52</v>
      </c>
      <c r="B60" s="200" t="s">
        <v>34</v>
      </c>
      <c r="C60" s="172">
        <v>26</v>
      </c>
      <c r="D60" s="173" t="s">
        <v>53</v>
      </c>
      <c r="E60" s="172" t="s">
        <v>21</v>
      </c>
      <c r="F60" s="200">
        <v>2</v>
      </c>
      <c r="G60" s="172">
        <v>0</v>
      </c>
      <c r="H60" s="172">
        <v>0</v>
      </c>
      <c r="I60" s="172">
        <v>2</v>
      </c>
      <c r="J60" s="172" t="s">
        <v>10</v>
      </c>
      <c r="K60" s="172">
        <f t="shared" si="4"/>
        <v>0</v>
      </c>
      <c r="L60" s="172">
        <f>I60*14</f>
        <v>28</v>
      </c>
      <c r="M60" s="172">
        <f t="shared" si="5"/>
        <v>28</v>
      </c>
      <c r="N60" s="172"/>
      <c r="O60" s="172"/>
      <c r="P60" s="169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5" customHeight="1" x14ac:dyDescent="0.25">
      <c r="A61" s="170" t="s">
        <v>54</v>
      </c>
      <c r="B61" s="200" t="s">
        <v>34</v>
      </c>
      <c r="C61" s="172">
        <v>27</v>
      </c>
      <c r="D61" s="173" t="s">
        <v>55</v>
      </c>
      <c r="E61" s="172" t="s">
        <v>21</v>
      </c>
      <c r="F61" s="201" t="s">
        <v>38</v>
      </c>
      <c r="G61" s="172">
        <v>0</v>
      </c>
      <c r="H61" s="172">
        <v>1</v>
      </c>
      <c r="I61" s="172">
        <v>0</v>
      </c>
      <c r="J61" s="172" t="s">
        <v>39</v>
      </c>
      <c r="K61" s="172">
        <f t="shared" si="4"/>
        <v>0</v>
      </c>
      <c r="L61" s="172">
        <f>H61*14</f>
        <v>14</v>
      </c>
      <c r="M61" s="172">
        <f t="shared" si="5"/>
        <v>14</v>
      </c>
      <c r="N61" s="172"/>
      <c r="O61" s="172"/>
      <c r="P61" s="169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" customHeight="1" x14ac:dyDescent="0.25">
      <c r="A62" s="190" t="s">
        <v>74</v>
      </c>
      <c r="B62" s="200" t="s">
        <v>34</v>
      </c>
      <c r="C62" s="172">
        <v>36</v>
      </c>
      <c r="D62" s="173" t="s">
        <v>75</v>
      </c>
      <c r="E62" s="172" t="s">
        <v>21</v>
      </c>
      <c r="F62" s="200">
        <v>2</v>
      </c>
      <c r="G62" s="172">
        <v>0</v>
      </c>
      <c r="H62" s="172">
        <v>0</v>
      </c>
      <c r="I62" s="172">
        <v>2</v>
      </c>
      <c r="J62" s="172" t="s">
        <v>10</v>
      </c>
      <c r="K62" s="172">
        <f t="shared" si="4"/>
        <v>0</v>
      </c>
      <c r="L62" s="172">
        <f>I62*14</f>
        <v>28</v>
      </c>
      <c r="M62" s="172">
        <f t="shared" si="5"/>
        <v>28</v>
      </c>
      <c r="N62" s="172"/>
      <c r="O62" s="172"/>
      <c r="P62" s="169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5" customHeight="1" x14ac:dyDescent="0.25">
      <c r="A63" s="190" t="s">
        <v>91</v>
      </c>
      <c r="B63" s="200" t="s">
        <v>34</v>
      </c>
      <c r="C63" s="172">
        <v>46</v>
      </c>
      <c r="D63" s="173" t="s">
        <v>92</v>
      </c>
      <c r="E63" s="192" t="s">
        <v>21</v>
      </c>
      <c r="F63" s="200">
        <v>2</v>
      </c>
      <c r="G63" s="172">
        <v>0</v>
      </c>
      <c r="H63" s="172">
        <v>0</v>
      </c>
      <c r="I63" s="172">
        <v>2</v>
      </c>
      <c r="J63" s="172" t="s">
        <v>10</v>
      </c>
      <c r="K63" s="172">
        <f t="shared" si="4"/>
        <v>0</v>
      </c>
      <c r="L63" s="172">
        <f>I63*14</f>
        <v>28</v>
      </c>
      <c r="M63" s="172">
        <f t="shared" si="5"/>
        <v>28</v>
      </c>
      <c r="N63" s="172"/>
      <c r="O63" s="172"/>
      <c r="P63" s="169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5" customHeight="1" x14ac:dyDescent="0.25">
      <c r="A64" s="170" t="s">
        <v>49</v>
      </c>
      <c r="B64" s="203" t="s">
        <v>34</v>
      </c>
      <c r="C64" s="172">
        <v>25</v>
      </c>
      <c r="D64" s="184" t="s">
        <v>51</v>
      </c>
      <c r="E64" s="172" t="s">
        <v>21</v>
      </c>
      <c r="F64" s="200">
        <v>4</v>
      </c>
      <c r="G64" s="172">
        <v>2</v>
      </c>
      <c r="H64" s="172">
        <v>1</v>
      </c>
      <c r="I64" s="172">
        <v>0</v>
      </c>
      <c r="J64" s="172" t="s">
        <v>10</v>
      </c>
      <c r="K64" s="172">
        <f t="shared" si="4"/>
        <v>28</v>
      </c>
      <c r="L64" s="172">
        <f>H64*14</f>
        <v>14</v>
      </c>
      <c r="M64" s="172">
        <f t="shared" si="5"/>
        <v>42</v>
      </c>
      <c r="N64" s="172"/>
      <c r="O64" s="172"/>
      <c r="P64" s="169" t="s">
        <v>201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5" customHeight="1" x14ac:dyDescent="0.25">
      <c r="A65" s="190" t="s">
        <v>72</v>
      </c>
      <c r="B65" s="203" t="s">
        <v>34</v>
      </c>
      <c r="C65" s="172">
        <v>35</v>
      </c>
      <c r="D65" s="184" t="s">
        <v>73</v>
      </c>
      <c r="E65" s="192" t="s">
        <v>21</v>
      </c>
      <c r="F65" s="203">
        <v>3</v>
      </c>
      <c r="G65" s="192">
        <v>2</v>
      </c>
      <c r="H65" s="192">
        <v>0</v>
      </c>
      <c r="I65" s="192">
        <v>0</v>
      </c>
      <c r="J65" s="192" t="s">
        <v>10</v>
      </c>
      <c r="K65" s="172">
        <f t="shared" si="4"/>
        <v>28</v>
      </c>
      <c r="L65" s="172">
        <f>H65*14</f>
        <v>0</v>
      </c>
      <c r="M65" s="172">
        <f t="shared" si="5"/>
        <v>28</v>
      </c>
      <c r="N65" s="172"/>
      <c r="O65" s="172"/>
      <c r="P65" s="169" t="s">
        <v>217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s="202" customFormat="1" ht="15" customHeight="1" x14ac:dyDescent="0.2">
      <c r="A66" s="190" t="s">
        <v>139</v>
      </c>
      <c r="B66" s="203" t="s">
        <v>34</v>
      </c>
      <c r="C66" s="183" t="s">
        <v>218</v>
      </c>
      <c r="D66" s="184" t="s">
        <v>140</v>
      </c>
      <c r="E66" s="172" t="s">
        <v>21</v>
      </c>
      <c r="F66" s="203">
        <v>3</v>
      </c>
      <c r="G66" s="192">
        <v>2</v>
      </c>
      <c r="H66" s="192">
        <v>0</v>
      </c>
      <c r="I66" s="192">
        <v>0</v>
      </c>
      <c r="J66" s="192" t="s">
        <v>10</v>
      </c>
      <c r="K66" s="172">
        <f t="shared" si="4"/>
        <v>28</v>
      </c>
      <c r="L66" s="172">
        <f>H66*14+I66*14</f>
        <v>0</v>
      </c>
      <c r="M66" s="172">
        <f>SUM(K66:L66)</f>
        <v>28</v>
      </c>
      <c r="N66" s="172"/>
      <c r="O66" s="172"/>
      <c r="P66" s="169" t="s">
        <v>202</v>
      </c>
    </row>
    <row r="67" spans="1:1024" ht="15" customHeight="1" x14ac:dyDescent="0.25">
      <c r="A67" s="190"/>
      <c r="B67" s="192"/>
      <c r="C67" s="183"/>
      <c r="D67" s="173"/>
      <c r="E67" s="172"/>
      <c r="F67" s="192"/>
      <c r="G67" s="192"/>
      <c r="H67" s="192"/>
      <c r="I67" s="192"/>
      <c r="J67" s="192"/>
      <c r="K67" s="172"/>
      <c r="L67" s="172"/>
      <c r="M67" s="172"/>
      <c r="N67" s="172"/>
      <c r="O67" s="172"/>
      <c r="P67" s="169"/>
    </row>
    <row r="68" spans="1:1024" ht="15" customHeight="1" x14ac:dyDescent="0.25">
      <c r="A68" s="190"/>
      <c r="B68" s="192"/>
      <c r="C68" s="183"/>
      <c r="D68" s="173"/>
      <c r="E68" s="172"/>
      <c r="F68" s="192"/>
      <c r="G68" s="192"/>
      <c r="H68" s="192"/>
      <c r="I68" s="192"/>
      <c r="J68" s="192"/>
      <c r="K68" s="172"/>
      <c r="L68" s="172"/>
      <c r="M68" s="172"/>
      <c r="N68" s="172"/>
      <c r="O68" s="172"/>
      <c r="P68" s="169"/>
    </row>
    <row r="80" spans="1:1024" ht="14.1" customHeight="1" x14ac:dyDescent="0.25"/>
    <row r="81" ht="14.1" customHeight="1" x14ac:dyDescent="0.25"/>
    <row r="82" ht="15" customHeight="1" x14ac:dyDescent="0.25"/>
    <row r="101" ht="27.2" customHeight="1" x14ac:dyDescent="0.25"/>
    <row r="102" ht="15" customHeight="1" x14ac:dyDescent="0.25"/>
    <row r="140" ht="32.25" customHeight="1" x14ac:dyDescent="0.25"/>
    <row r="149" ht="32.25" customHeight="1" x14ac:dyDescent="0.25"/>
    <row r="160" ht="32.25" customHeight="1" x14ac:dyDescent="0.25"/>
    <row r="161" ht="21.95" customHeight="1" x14ac:dyDescent="0.25"/>
    <row r="162" ht="21.95" customHeight="1" x14ac:dyDescent="0.25"/>
    <row r="168" ht="63.75" customHeight="1" x14ac:dyDescent="0.25"/>
    <row r="169" ht="32.25" customHeight="1" x14ac:dyDescent="0.25"/>
  </sheetData>
  <mergeCells count="80">
    <mergeCell ref="F56:F57"/>
    <mergeCell ref="G56:I56"/>
    <mergeCell ref="J56:J57"/>
    <mergeCell ref="K56:N56"/>
    <mergeCell ref="O56:O57"/>
    <mergeCell ref="A56:A57"/>
    <mergeCell ref="B56:B57"/>
    <mergeCell ref="C56:C57"/>
    <mergeCell ref="D56:D57"/>
    <mergeCell ref="E56:E57"/>
    <mergeCell ref="B49:B50"/>
    <mergeCell ref="C49:C50"/>
    <mergeCell ref="E49:E50"/>
    <mergeCell ref="P49:P50"/>
    <mergeCell ref="B51:B52"/>
    <mergeCell ref="C51:C52"/>
    <mergeCell ref="E51:E52"/>
    <mergeCell ref="P51:P52"/>
    <mergeCell ref="B44:B45"/>
    <mergeCell ref="C44:C45"/>
    <mergeCell ref="E44:E45"/>
    <mergeCell ref="P44:P45"/>
    <mergeCell ref="B47:B48"/>
    <mergeCell ref="C47:C48"/>
    <mergeCell ref="E47:E48"/>
    <mergeCell ref="P47:P48"/>
    <mergeCell ref="B40:B41"/>
    <mergeCell ref="C40:C41"/>
    <mergeCell ref="E40:E41"/>
    <mergeCell ref="P40:P41"/>
    <mergeCell ref="B42:B43"/>
    <mergeCell ref="C42:C43"/>
    <mergeCell ref="E42:E43"/>
    <mergeCell ref="P42:P43"/>
    <mergeCell ref="B34:B35"/>
    <mergeCell ref="C34:C35"/>
    <mergeCell ref="E34:E35"/>
    <mergeCell ref="P34:P35"/>
    <mergeCell ref="B36:B37"/>
    <mergeCell ref="C36:C37"/>
    <mergeCell ref="E36:E37"/>
    <mergeCell ref="P36:P37"/>
    <mergeCell ref="B27:B28"/>
    <mergeCell ref="C27:C28"/>
    <mergeCell ref="E27:E28"/>
    <mergeCell ref="P27:P28"/>
    <mergeCell ref="B29:B30"/>
    <mergeCell ref="C29:C30"/>
    <mergeCell ref="E29:E30"/>
    <mergeCell ref="P29:P30"/>
    <mergeCell ref="F25:F26"/>
    <mergeCell ref="G25:I25"/>
    <mergeCell ref="J25:J26"/>
    <mergeCell ref="K25:N25"/>
    <mergeCell ref="O25:O26"/>
    <mergeCell ref="A25:A26"/>
    <mergeCell ref="B25:B26"/>
    <mergeCell ref="C25:C26"/>
    <mergeCell ref="D25:D26"/>
    <mergeCell ref="E25:E26"/>
    <mergeCell ref="F13:F14"/>
    <mergeCell ref="G13:I13"/>
    <mergeCell ref="J13:J14"/>
    <mergeCell ref="K13:N13"/>
    <mergeCell ref="O13:O14"/>
    <mergeCell ref="A13:A14"/>
    <mergeCell ref="B13:B14"/>
    <mergeCell ref="C13:C14"/>
    <mergeCell ref="D13:D14"/>
    <mergeCell ref="E13:E14"/>
    <mergeCell ref="F1:F2"/>
    <mergeCell ref="G1:I1"/>
    <mergeCell ref="J1:J2"/>
    <mergeCell ref="K1:N1"/>
    <mergeCell ref="O1:O2"/>
    <mergeCell ref="A1:A2"/>
    <mergeCell ref="B1:B2"/>
    <mergeCell ref="C1:C2"/>
    <mergeCell ref="D1:D2"/>
    <mergeCell ref="E1:E2"/>
  </mergeCells>
  <pageMargins left="0.78749999999999998" right="0.78749999999999998" top="1.05277777777778" bottom="1.05277777777778" header="0.78749999999999998" footer="0.78749999999999998"/>
  <pageSetup firstPageNumber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3693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Imatex</dc:creator>
  <cp:lastModifiedBy>User</cp:lastModifiedBy>
  <cp:revision>334</cp:revision>
  <cp:lastPrinted>2018-05-15T08:47:03Z</cp:lastPrinted>
  <dcterms:created xsi:type="dcterms:W3CDTF">2012-07-13T08:25:38Z</dcterms:created>
  <dcterms:modified xsi:type="dcterms:W3CDTF">2020-08-28T11:12:18Z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