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Gyongyi'Documents\Tanszek\oktatas, orarend\"/>
    </mc:Choice>
  </mc:AlternateContent>
  <bookViews>
    <workbookView xWindow="0" yWindow="0" windowWidth="19200" windowHeight="7050"/>
  </bookViews>
  <sheets>
    <sheet name="Sheet1" sheetId="1" r:id="rId1"/>
    <sheet name="Sheet2" sheetId="2" r:id="rId2"/>
  </sheets>
  <definedNames>
    <definedName name="Heti">Sheet2!#REF!</definedName>
    <definedName name="Heti_óraszám">Sheet2!$B$3:$B$31</definedName>
    <definedName name="Minimum">Sheet2!$B$1:$AD$1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5" i="1" l="1"/>
  <c r="I15" i="1" s="1"/>
  <c r="J16" i="1"/>
  <c r="I16" i="1" s="1"/>
  <c r="J17" i="1"/>
  <c r="I17" i="1" s="1"/>
  <c r="J18" i="1"/>
  <c r="I18" i="1" s="1"/>
  <c r="J14" i="1"/>
  <c r="I14" i="1" s="1"/>
  <c r="C20" i="1" l="1"/>
  <c r="C32" i="2"/>
  <c r="D30" i="2"/>
  <c r="D28" i="2"/>
  <c r="D26" i="2"/>
  <c r="D24" i="2"/>
  <c r="D22" i="2"/>
  <c r="D20" i="2"/>
  <c r="D18" i="2"/>
  <c r="D16" i="2"/>
  <c r="D14" i="2"/>
  <c r="D12" i="2"/>
  <c r="D10" i="2"/>
  <c r="D8" i="2"/>
  <c r="D6" i="2"/>
  <c r="D4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D3" i="2"/>
  <c r="F11" i="1" s="1"/>
  <c r="C19" i="1" l="1"/>
  <c r="I19" i="1" l="1"/>
  <c r="I21" i="1" s="1"/>
</calcChain>
</file>

<file path=xl/sharedStrings.xml><?xml version="1.0" encoding="utf-8"?>
<sst xmlns="http://schemas.openxmlformats.org/spreadsheetml/2006/main" count="61" uniqueCount="57">
  <si>
    <t>Hétfő</t>
  </si>
  <si>
    <t>Kedd</t>
  </si>
  <si>
    <t>Szerda</t>
  </si>
  <si>
    <t>Csütörtök</t>
  </si>
  <si>
    <t>Péntek</t>
  </si>
  <si>
    <t>8-10</t>
  </si>
  <si>
    <t>10-12</t>
  </si>
  <si>
    <t>12-14</t>
  </si>
  <si>
    <t>14-16</t>
  </si>
  <si>
    <t>16-18</t>
  </si>
  <si>
    <t>18-20</t>
  </si>
  <si>
    <t>Heti óraszám</t>
  </si>
  <si>
    <t>Szorzó</t>
  </si>
  <si>
    <t xml:space="preserve"> - Főállású oktató nem tarthat egy tömbben 6 óránál többet</t>
  </si>
  <si>
    <t xml:space="preserve">Név: </t>
  </si>
  <si>
    <t>Tud. fokozat:</t>
  </si>
  <si>
    <t xml:space="preserve">Beosztás: </t>
  </si>
  <si>
    <t xml:space="preserve">Fakultás: </t>
  </si>
  <si>
    <t xml:space="preserve">Tanszék: </t>
  </si>
  <si>
    <t xml:space="preserve"> - A beosztás akkor helyes, ha minden mező zöld háttérrel jelenik meg!</t>
  </si>
  <si>
    <t>Megkötések</t>
  </si>
  <si>
    <t>Terem igények:</t>
  </si>
  <si>
    <t>A Kari Tanács határozatában megfogalmazott szabályok:</t>
  </si>
  <si>
    <t xml:space="preserve"> - Főállású oktató napi 10 óránál többet nem köteles az egyetemen tartózkodni, oktatni</t>
  </si>
  <si>
    <t xml:space="preserve"> - Az alábbi táblázatban azokat az időpontokat kell megjelölni, amelyeken nem szeretne órát, a "NEM" (nagybetűkkel) szó beírásával</t>
  </si>
  <si>
    <t xml:space="preserve"> - Főállású oktató csak tanszékvezetői és dékáni jóváhagyással jelölhet be olyan napot melyen egy órája se legyen.</t>
  </si>
  <si>
    <t>Összes megkötés:</t>
  </si>
  <si>
    <t>óra</t>
  </si>
  <si>
    <t>Megkötésre bejelölt napi óraszám:</t>
  </si>
  <si>
    <t>Beosztható órák száma:</t>
  </si>
  <si>
    <t>Az órák beosztására fordítható minimális idő:</t>
  </si>
  <si>
    <t>Adja meg a heti (fizikai)
 óráinak számát:</t>
  </si>
  <si>
    <t>Beosztható idő:</t>
  </si>
  <si>
    <t>Átlagszorzó:</t>
  </si>
  <si>
    <t>Kérés értékelése:</t>
  </si>
  <si>
    <t>Egyéb megjegyzések:</t>
  </si>
  <si>
    <t>Minimális bejelölhető
 óraszám</t>
  </si>
  <si>
    <t>GMT</t>
  </si>
  <si>
    <t>MIT</t>
  </si>
  <si>
    <t>KMT</t>
  </si>
  <si>
    <t>VMT</t>
  </si>
  <si>
    <t>ANyT</t>
  </si>
  <si>
    <t>ATT</t>
  </si>
  <si>
    <t>Támogatom</t>
  </si>
  <si>
    <t>Feltételesen támogatom</t>
  </si>
  <si>
    <t>Nem támogatom</t>
  </si>
  <si>
    <t xml:space="preserve"> - A személyi lap csak a tanszékvezető támogatásával válik érvényessé!</t>
  </si>
  <si>
    <t>Dr. Forgó Zoltán</t>
  </si>
  <si>
    <t>Dr. Kátai Zoltán</t>
  </si>
  <si>
    <t>Dr. Kovács Lóránt</t>
  </si>
  <si>
    <t>Dr. Imre Attila</t>
  </si>
  <si>
    <t>Dr. Tőkés Gyöngyvér</t>
  </si>
  <si>
    <t xml:space="preserve">Dr. Domokos József </t>
  </si>
  <si>
    <t>Tanszékvezető jóváhagyása (aláírással)</t>
  </si>
  <si>
    <t>e-mail:</t>
  </si>
  <si>
    <t>Személyi lap a 2018-2019-es egyetemi év I. félévére vonatkozóan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</si>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</sst>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4" fillId="0" borderId="2" xfId="0" applyFont="1" applyBorder="1" applyAlignment="1">
      <alignment horizontal="center"/>
    </xf>
    <xf numFmtId="0" fontId="8" fillId="4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vertical="top" wrapText="1"/>
    </xf>
    <xf numFmtId="0" fontId="15" fillId="0" borderId="1" xfId="1" applyBorder="1" applyAlignment="1" applyProtection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49" fontId="14" fillId="0" borderId="11" xfId="0" applyNumberFormat="1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5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Sheet2!$C$2</c:f>
              <c:strCache>
                <c:ptCount val="1"/>
                <c:pt idx="0">
                  <c:v>Szorzó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Sheet2!$B$3:$B$31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Sheet2!$C$3:$C$31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2.8</c:v>
                </c:pt>
                <c:pt idx="4">
                  <c:v>2.2999999999999998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9">
                  <c:v>1.8</c:v>
                </c:pt>
                <c:pt idx="10" formatCode="0.00">
                  <c:v>1.65</c:v>
                </c:pt>
                <c:pt idx="11">
                  <c:v>1.65</c:v>
                </c:pt>
                <c:pt idx="12">
                  <c:v>1.55</c:v>
                </c:pt>
                <c:pt idx="13">
                  <c:v>1.55</c:v>
                </c:pt>
                <c:pt idx="14">
                  <c:v>1.5</c:v>
                </c:pt>
                <c:pt idx="15">
                  <c:v>1.5</c:v>
                </c:pt>
                <c:pt idx="16">
                  <c:v>1.43</c:v>
                </c:pt>
                <c:pt idx="17">
                  <c:v>1.43</c:v>
                </c:pt>
                <c:pt idx="18">
                  <c:v>1.38</c:v>
                </c:pt>
                <c:pt idx="19">
                  <c:v>1.32</c:v>
                </c:pt>
                <c:pt idx="20">
                  <c:v>1.35</c:v>
                </c:pt>
                <c:pt idx="21">
                  <c:v>1.35</c:v>
                </c:pt>
                <c:pt idx="22">
                  <c:v>1.3</c:v>
                </c:pt>
                <c:pt idx="23">
                  <c:v>1.28</c:v>
                </c:pt>
                <c:pt idx="24">
                  <c:v>1.2</c:v>
                </c:pt>
                <c:pt idx="25">
                  <c:v>1.18</c:v>
                </c:pt>
                <c:pt idx="26">
                  <c:v>1.18</c:v>
                </c:pt>
                <c:pt idx="27">
                  <c:v>1.17</c:v>
                </c:pt>
                <c:pt idx="2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3E-42DF-B673-06A2431EB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25400"/>
        <c:axId val="340494016"/>
      </c:lineChart>
      <c:catAx>
        <c:axId val="33922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494016"/>
        <c:crosses val="autoZero"/>
        <c:auto val="1"/>
        <c:lblAlgn val="ctr"/>
        <c:lblOffset val="100"/>
        <c:noMultiLvlLbl val="0"/>
      </c:catAx>
      <c:valAx>
        <c:axId val="3404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22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2</xdr:row>
      <xdr:rowOff>42862</xdr:rowOff>
    </xdr:from>
    <xdr:to>
      <xdr:col>17</xdr:col>
      <xdr:colOff>33337</xdr:colOff>
      <xdr:row>16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topLeftCell="A10" zoomScale="80" zoomScaleNormal="80" workbookViewId="0">
      <selection activeCell="I11" sqref="I11"/>
    </sheetView>
  </sheetViews>
  <sheetFormatPr defaultColWidth="9.1796875" defaultRowHeight="15.5" x14ac:dyDescent="0.35"/>
  <cols>
    <col min="1" max="1" width="16" style="5" customWidth="1"/>
    <col min="2" max="2" width="24.81640625" style="5" customWidth="1"/>
    <col min="3" max="3" width="6.7265625" style="5" customWidth="1"/>
    <col min="4" max="4" width="7" style="5" customWidth="1"/>
    <col min="5" max="5" width="7.26953125" style="5" customWidth="1"/>
    <col min="6" max="6" width="6.7265625" style="5" customWidth="1"/>
    <col min="7" max="7" width="10.26953125" style="5" customWidth="1"/>
    <col min="8" max="8" width="13.7265625" style="5" customWidth="1"/>
    <col min="9" max="9" width="24.81640625" style="5" customWidth="1"/>
    <col min="10" max="10" width="5.26953125" style="5" customWidth="1"/>
    <col min="11" max="11" width="11.26953125" style="5" customWidth="1"/>
    <col min="12" max="21" width="9.1796875" style="5"/>
    <col min="22" max="27" width="9.1796875" style="5" hidden="1" customWidth="1"/>
    <col min="28" max="28" width="9.1796875" style="5" customWidth="1"/>
    <col min="29" max="16384" width="9.1796875" style="5"/>
  </cols>
  <sheetData>
    <row r="1" spans="1:27" ht="42" customHeight="1" x14ac:dyDescent="0.35">
      <c r="A1" s="46" t="s">
        <v>55</v>
      </c>
      <c r="B1" s="46"/>
      <c r="C1" s="46"/>
      <c r="D1" s="46"/>
      <c r="E1" s="46"/>
      <c r="F1" s="46"/>
      <c r="G1" s="46"/>
      <c r="H1" s="46"/>
      <c r="I1" s="46"/>
    </row>
    <row r="2" spans="1:27" ht="19.5" customHeight="1" x14ac:dyDescent="0.35">
      <c r="D2" s="18" t="s">
        <v>22</v>
      </c>
    </row>
    <row r="3" spans="1:27" ht="33.75" customHeight="1" x14ac:dyDescent="0.35">
      <c r="A3" s="8" t="s">
        <v>14</v>
      </c>
      <c r="B3" s="9"/>
      <c r="D3" s="43" t="s">
        <v>23</v>
      </c>
      <c r="E3" s="43"/>
      <c r="F3" s="43"/>
      <c r="G3" s="43"/>
      <c r="H3" s="43"/>
      <c r="I3" s="43"/>
    </row>
    <row r="4" spans="1:27" ht="18" x14ac:dyDescent="0.35">
      <c r="A4" s="8" t="s">
        <v>15</v>
      </c>
      <c r="B4" s="8"/>
      <c r="D4" s="4" t="s">
        <v>13</v>
      </c>
    </row>
    <row r="5" spans="1:27" ht="34.5" customHeight="1" x14ac:dyDescent="0.35">
      <c r="A5" s="8" t="s">
        <v>16</v>
      </c>
      <c r="B5" s="8"/>
      <c r="D5" s="43" t="s">
        <v>25</v>
      </c>
      <c r="E5" s="43"/>
      <c r="F5" s="43"/>
      <c r="G5" s="43"/>
      <c r="H5" s="43"/>
      <c r="I5" s="43"/>
    </row>
    <row r="6" spans="1:27" ht="34.5" customHeight="1" x14ac:dyDescent="0.35">
      <c r="A6" s="8" t="s">
        <v>54</v>
      </c>
      <c r="B6" s="33"/>
      <c r="D6" s="43" t="s">
        <v>24</v>
      </c>
      <c r="E6" s="43"/>
      <c r="F6" s="43"/>
      <c r="G6" s="43"/>
      <c r="H6" s="43"/>
      <c r="I6" s="43"/>
    </row>
    <row r="7" spans="1:27" ht="32.25" customHeight="1" x14ac:dyDescent="0.35">
      <c r="A7" s="8" t="s">
        <v>17</v>
      </c>
      <c r="B7" s="8"/>
      <c r="D7" s="47" t="s">
        <v>46</v>
      </c>
      <c r="E7" s="47"/>
      <c r="F7" s="47"/>
      <c r="G7" s="47"/>
      <c r="H7" s="47"/>
      <c r="I7" s="47"/>
    </row>
    <row r="8" spans="1:27" ht="28.5" customHeight="1" x14ac:dyDescent="0.35">
      <c r="A8" s="8" t="s">
        <v>18</v>
      </c>
      <c r="B8" s="8" t="s">
        <v>42</v>
      </c>
      <c r="D8" s="45" t="s">
        <v>19</v>
      </c>
      <c r="E8" s="45"/>
      <c r="F8" s="45"/>
      <c r="G8" s="45"/>
      <c r="H8" s="45"/>
      <c r="I8" s="45"/>
    </row>
    <row r="9" spans="1:27" ht="33" customHeight="1" x14ac:dyDescent="0.35">
      <c r="A9" s="30"/>
      <c r="B9" s="30"/>
    </row>
    <row r="10" spans="1:27" x14ac:dyDescent="0.35">
      <c r="H10" s="58" t="s">
        <v>53</v>
      </c>
      <c r="I10" s="58"/>
    </row>
    <row r="11" spans="1:27" ht="49.5" customHeight="1" x14ac:dyDescent="0.35">
      <c r="B11" s="16" t="s">
        <v>31</v>
      </c>
      <c r="C11" s="17">
        <v>2</v>
      </c>
      <c r="D11" s="44" t="s">
        <v>30</v>
      </c>
      <c r="E11" s="44"/>
      <c r="F11" s="17">
        <f>VLOOKUP(C11,Sheet2!B3:D31,3,FALSE)</f>
        <v>10</v>
      </c>
      <c r="G11" s="20" t="s">
        <v>27</v>
      </c>
      <c r="H11" s="29" t="s">
        <v>43</v>
      </c>
      <c r="I11" s="32" t="str">
        <f>IF(B8=V12,W12,IF(B8=V13,W13,IF(B8=V14,W14,IF(B8=V15,W15,IF(B8=V16,W16,IF(B8=V17,W17,""))))))</f>
        <v>Dr. Tőkés Gyöngyvér</v>
      </c>
    </row>
    <row r="12" spans="1:27" ht="28.5" customHeight="1" x14ac:dyDescent="0.35">
      <c r="C12" s="48" t="s">
        <v>20</v>
      </c>
      <c r="D12" s="48"/>
      <c r="E12" s="48"/>
      <c r="F12" s="48"/>
      <c r="G12" s="48"/>
      <c r="H12" s="48"/>
      <c r="V12" s="5" t="s">
        <v>37</v>
      </c>
      <c r="W12" s="5" t="s">
        <v>47</v>
      </c>
      <c r="AA12" s="5" t="s">
        <v>44</v>
      </c>
    </row>
    <row r="13" spans="1:27" x14ac:dyDescent="0.35">
      <c r="C13" s="23" t="s">
        <v>5</v>
      </c>
      <c r="D13" s="23" t="s">
        <v>6</v>
      </c>
      <c r="E13" s="23" t="s">
        <v>7</v>
      </c>
      <c r="F13" s="23" t="s">
        <v>8</v>
      </c>
      <c r="G13" s="23" t="s">
        <v>9</v>
      </c>
      <c r="H13" s="23" t="s">
        <v>10</v>
      </c>
      <c r="I13" s="27" t="s">
        <v>28</v>
      </c>
      <c r="J13" s="27"/>
      <c r="V13" s="5" t="s">
        <v>38</v>
      </c>
      <c r="W13" s="5" t="s">
        <v>48</v>
      </c>
      <c r="AA13" s="5" t="s">
        <v>45</v>
      </c>
    </row>
    <row r="14" spans="1:27" x14ac:dyDescent="0.35">
      <c r="B14" s="19" t="s">
        <v>0</v>
      </c>
      <c r="C14" s="28" t="s">
        <v>56</v>
      </c>
      <c r="D14" s="28" t="s">
        <v>56</v>
      </c>
      <c r="E14" s="28"/>
      <c r="F14" s="28"/>
      <c r="G14" s="28"/>
      <c r="H14" s="28"/>
      <c r="I14" s="13" t="str">
        <f>IF(J14&lt;=10,"Rendben","Csak jóváhagyással")</f>
        <v>Rendben</v>
      </c>
      <c r="J14" s="7">
        <f>COUNTIF(C14:H14,"NEM")*2</f>
        <v>4</v>
      </c>
      <c r="V14" s="5" t="s">
        <v>39</v>
      </c>
      <c r="W14" s="5" t="s">
        <v>49</v>
      </c>
    </row>
    <row r="15" spans="1:27" x14ac:dyDescent="0.35">
      <c r="B15" s="19" t="s">
        <v>1</v>
      </c>
      <c r="C15" s="28"/>
      <c r="D15" s="28"/>
      <c r="E15" s="28"/>
      <c r="F15" s="28"/>
      <c r="G15" s="28"/>
      <c r="H15" s="28"/>
      <c r="I15" s="13" t="str">
        <f t="shared" ref="I15:I18" si="0">IF(J15&lt;=10,"Rendben","Csak jóváhagyással")</f>
        <v>Rendben</v>
      </c>
      <c r="J15" s="7">
        <f>COUNTIF(C15:H15,"NEM")*2</f>
        <v>0</v>
      </c>
      <c r="V15" s="5" t="s">
        <v>41</v>
      </c>
      <c r="W15" s="5" t="s">
        <v>50</v>
      </c>
    </row>
    <row r="16" spans="1:27" x14ac:dyDescent="0.35">
      <c r="B16" s="19" t="s">
        <v>2</v>
      </c>
      <c r="C16" s="28"/>
      <c r="D16" s="28"/>
      <c r="E16" s="28"/>
      <c r="F16" s="28"/>
      <c r="G16" s="28"/>
      <c r="H16" s="28"/>
      <c r="I16" s="13" t="str">
        <f t="shared" si="0"/>
        <v>Rendben</v>
      </c>
      <c r="J16" s="7">
        <f>COUNTIF(C16:H16,"NEM")*2</f>
        <v>0</v>
      </c>
      <c r="V16" s="5" t="s">
        <v>42</v>
      </c>
      <c r="W16" s="5" t="s">
        <v>51</v>
      </c>
    </row>
    <row r="17" spans="2:23" x14ac:dyDescent="0.35">
      <c r="B17" s="19" t="s">
        <v>3</v>
      </c>
      <c r="C17" s="28"/>
      <c r="D17" s="28"/>
      <c r="E17" s="28"/>
      <c r="F17" s="28"/>
      <c r="G17" s="28"/>
      <c r="H17" s="28"/>
      <c r="I17" s="13" t="str">
        <f t="shared" si="0"/>
        <v>Rendben</v>
      </c>
      <c r="J17" s="7">
        <f>COUNTIF(C17:H17,"NEM")*2</f>
        <v>0</v>
      </c>
      <c r="V17" s="5" t="s">
        <v>40</v>
      </c>
      <c r="W17" s="5" t="s">
        <v>52</v>
      </c>
    </row>
    <row r="18" spans="2:23" x14ac:dyDescent="0.35">
      <c r="B18" s="24" t="s">
        <v>4</v>
      </c>
      <c r="C18" s="28"/>
      <c r="D18" s="28"/>
      <c r="E18" s="28"/>
      <c r="F18" s="28"/>
      <c r="G18" s="28"/>
      <c r="H18" s="28"/>
      <c r="I18" s="13" t="str">
        <f t="shared" si="0"/>
        <v>Rendben</v>
      </c>
      <c r="J18" s="7">
        <f>COUNTIF(C18:H18,"NEM")*2</f>
        <v>0</v>
      </c>
    </row>
    <row r="19" spans="2:23" ht="28.5" customHeight="1" x14ac:dyDescent="0.35">
      <c r="B19" s="10" t="s">
        <v>32</v>
      </c>
      <c r="C19" s="26">
        <f>60-C20</f>
        <v>56</v>
      </c>
      <c r="D19" s="5" t="s">
        <v>27</v>
      </c>
      <c r="E19" s="22"/>
      <c r="F19" s="22"/>
      <c r="H19" s="25" t="s">
        <v>34</v>
      </c>
      <c r="I19" s="31" t="str">
        <f>IF(AND(COUNTIF(I14:I18,"Rendben")=5,C19&gt;=F11,H11="Támogatom"),"Beosztás rendben",IF(C19&lt;=F11,"Megkötési határ túllépés",IF(COUNTIF(I14:I18,"Csak jóváhagyással")&gt;0,"Csak jóváhagyással","Helytelen beosztás")))</f>
        <v>Beosztás rendben</v>
      </c>
    </row>
    <row r="20" spans="2:23" ht="28.5" customHeight="1" x14ac:dyDescent="0.35">
      <c r="B20" s="21" t="s">
        <v>26</v>
      </c>
      <c r="C20" s="26">
        <f>SUM(J14:J18)</f>
        <v>4</v>
      </c>
      <c r="D20" s="5" t="s">
        <v>27</v>
      </c>
      <c r="E20" s="22"/>
      <c r="F20" s="22"/>
      <c r="H20" s="25"/>
      <c r="I20" s="7"/>
    </row>
    <row r="21" spans="2:23" x14ac:dyDescent="0.35">
      <c r="D21" s="4"/>
      <c r="E21" s="4"/>
      <c r="F21" s="4"/>
      <c r="H21" s="11" t="s">
        <v>29</v>
      </c>
      <c r="I21" s="7">
        <f>IF(OR(I19="Beosztás rendben",I19="Csak jóváhagyással"),60-COUNTIF(C14:H18,"NEM")*2,"A beosztás helytelen, csökkentse a megkötéseket!")</f>
        <v>56</v>
      </c>
    </row>
    <row r="22" spans="2:23" x14ac:dyDescent="0.35">
      <c r="C22" s="6"/>
    </row>
    <row r="23" spans="2:23" ht="18.75" customHeight="1" x14ac:dyDescent="0.35">
      <c r="B23" s="12" t="s">
        <v>35</v>
      </c>
      <c r="C23" s="49"/>
      <c r="D23" s="50"/>
      <c r="E23" s="50"/>
      <c r="F23" s="50"/>
      <c r="G23" s="50"/>
      <c r="H23" s="50"/>
      <c r="I23" s="51"/>
    </row>
    <row r="24" spans="2:23" ht="15.75" customHeight="1" x14ac:dyDescent="0.35">
      <c r="C24" s="52"/>
      <c r="D24" s="53"/>
      <c r="E24" s="53"/>
      <c r="F24" s="53"/>
      <c r="G24" s="53"/>
      <c r="H24" s="53"/>
      <c r="I24" s="54"/>
    </row>
    <row r="25" spans="2:23" ht="23" customHeight="1" x14ac:dyDescent="0.35">
      <c r="C25" s="55"/>
      <c r="D25" s="56"/>
      <c r="E25" s="56"/>
      <c r="F25" s="56"/>
      <c r="G25" s="56"/>
      <c r="H25" s="56"/>
      <c r="I25" s="57"/>
    </row>
    <row r="26" spans="2:23" ht="24.5" customHeight="1" x14ac:dyDescent="0.35">
      <c r="C26" s="59"/>
      <c r="D26" s="60"/>
      <c r="E26" s="60"/>
      <c r="F26" s="60"/>
      <c r="G26" s="60"/>
      <c r="H26" s="60"/>
      <c r="I26" s="61"/>
    </row>
    <row r="27" spans="2:23" ht="15.5" customHeight="1" x14ac:dyDescent="0.35"/>
    <row r="28" spans="2:23" ht="63" customHeight="1" x14ac:dyDescent="0.35">
      <c r="B28" s="12" t="s">
        <v>21</v>
      </c>
      <c r="C28" s="34"/>
      <c r="D28" s="35"/>
      <c r="E28" s="35"/>
      <c r="F28" s="35"/>
      <c r="G28" s="35"/>
      <c r="H28" s="35"/>
      <c r="I28" s="36"/>
    </row>
    <row r="29" spans="2:23" ht="3" customHeight="1" x14ac:dyDescent="0.35">
      <c r="C29" s="37"/>
      <c r="D29" s="38"/>
      <c r="E29" s="38"/>
      <c r="F29" s="38"/>
      <c r="G29" s="38"/>
      <c r="H29" s="38"/>
      <c r="I29" s="39"/>
    </row>
    <row r="30" spans="2:23" ht="3.75" customHeight="1" x14ac:dyDescent="0.35">
      <c r="C30" s="40"/>
      <c r="D30" s="41"/>
      <c r="E30" s="41"/>
      <c r="F30" s="41"/>
      <c r="G30" s="41"/>
      <c r="H30" s="41"/>
      <c r="I30" s="42"/>
    </row>
  </sheetData>
  <mergeCells count="12">
    <mergeCell ref="C28:I30"/>
    <mergeCell ref="D5:I5"/>
    <mergeCell ref="D11:E11"/>
    <mergeCell ref="D8:I8"/>
    <mergeCell ref="A1:I1"/>
    <mergeCell ref="D6:I6"/>
    <mergeCell ref="D7:I7"/>
    <mergeCell ref="C12:H12"/>
    <mergeCell ref="C23:I25"/>
    <mergeCell ref="H10:I10"/>
    <mergeCell ref="D3:I3"/>
    <mergeCell ref="C26:I26"/>
  </mergeCells>
  <conditionalFormatting sqref="I21">
    <cfRule type="containsText" dxfId="14" priority="32" operator="containsText" text="Helytelen">
      <formula>NOT(ISERROR(SEARCH("Helytelen",I21)))</formula>
    </cfRule>
    <cfRule type="cellIs" dxfId="13" priority="33" operator="greaterThanOrEqual">
      <formula>$F$11</formula>
    </cfRule>
  </conditionalFormatting>
  <conditionalFormatting sqref="C19">
    <cfRule type="expression" dxfId="12" priority="10">
      <formula>$C$19&lt;$F$11</formula>
    </cfRule>
    <cfRule type="expression" dxfId="11" priority="11">
      <formula>$C$19&gt;=$F$11</formula>
    </cfRule>
    <cfRule type="cellIs" dxfId="10" priority="34" operator="lessThan">
      <formula>$F$11</formula>
    </cfRule>
  </conditionalFormatting>
  <conditionalFormatting sqref="D21:F21 I21">
    <cfRule type="expression" dxfId="9" priority="12">
      <formula>#REF!="Csak jóváhagyással"</formula>
    </cfRule>
  </conditionalFormatting>
  <conditionalFormatting sqref="C20">
    <cfRule type="expression" dxfId="8" priority="8">
      <formula>$C$20&gt;60-$F$11</formula>
    </cfRule>
    <cfRule type="expression" dxfId="7" priority="9">
      <formula>$C$20&lt;=60-$F$11</formula>
    </cfRule>
  </conditionalFormatting>
  <conditionalFormatting sqref="I14:I18">
    <cfRule type="containsText" dxfId="6" priority="6" operator="containsText" text="Helytelen">
      <formula>NOT(ISERROR(SEARCH("Helytelen",I14)))</formula>
    </cfRule>
    <cfRule type="containsText" dxfId="5" priority="7" operator="containsText" text="Rendben">
      <formula>NOT(ISERROR(SEARCH("Rendben",I14)))</formula>
    </cfRule>
  </conditionalFormatting>
  <conditionalFormatting sqref="I14:I18">
    <cfRule type="containsText" dxfId="4" priority="5" operator="containsText" text="Csak">
      <formula>NOT(ISERROR(SEARCH("Csak",I14)))</formula>
    </cfRule>
  </conditionalFormatting>
  <conditionalFormatting sqref="I19:I20">
    <cfRule type="containsText" dxfId="3" priority="1" operator="containsText" text="Csak">
      <formula>NOT(ISERROR(SEARCH("Csak",I19)))</formula>
    </cfRule>
    <cfRule type="containsText" dxfId="2" priority="2" operator="containsText" text="túllépés">
      <formula>NOT(ISERROR(SEARCH("túllépés",I19)))</formula>
    </cfRule>
    <cfRule type="containsText" dxfId="1" priority="3" operator="containsText" text="Helytelen">
      <formula>NOT(ISERROR(SEARCH("Helytelen",I19)))</formula>
    </cfRule>
    <cfRule type="containsText" dxfId="0" priority="4" operator="containsText" text="Rendben">
      <formula>NOT(ISERROR(SEARCH("Rendben",I19)))</formula>
    </cfRule>
  </conditionalFormatting>
  <dataValidations count="3">
    <dataValidation type="list" allowBlank="1" showInputMessage="1" showErrorMessage="1" sqref="C11">
      <formula1>Heti_óraszám</formula1>
    </dataValidation>
    <dataValidation type="list" allowBlank="1" showInputMessage="1" showErrorMessage="1" sqref="B8:B9">
      <formula1>$V$12:$V$17</formula1>
    </dataValidation>
    <dataValidation type="list" showInputMessage="1" showErrorMessage="1" sqref="H11">
      <formula1>$AA$12:$AA$13</formula1>
    </dataValidation>
  </dataValidation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workbookViewId="0">
      <selection activeCell="D3" sqref="D3"/>
    </sheetView>
  </sheetViews>
  <sheetFormatPr defaultRowHeight="14.5" x14ac:dyDescent="0.35"/>
  <cols>
    <col min="1" max="1" width="12.54296875" bestFit="1" customWidth="1"/>
    <col min="2" max="2" width="16.81640625" style="1" customWidth="1"/>
    <col min="3" max="3" width="8.453125" style="1" bestFit="1" customWidth="1"/>
    <col min="4" max="4" width="26.26953125" style="1" customWidth="1"/>
    <col min="5" max="30" width="5.7265625" customWidth="1"/>
  </cols>
  <sheetData>
    <row r="2" spans="2:4" ht="35.25" customHeight="1" x14ac:dyDescent="0.35">
      <c r="B2" s="1" t="s">
        <v>11</v>
      </c>
      <c r="C2" s="1" t="s">
        <v>12</v>
      </c>
      <c r="D2" s="2" t="s">
        <v>36</v>
      </c>
    </row>
    <row r="3" spans="2:4" x14ac:dyDescent="0.35">
      <c r="B3" s="1">
        <v>2</v>
      </c>
      <c r="C3" s="1">
        <v>5</v>
      </c>
      <c r="D3" s="1">
        <f t="shared" ref="D3:D31" si="0">_xlfn.CEILING.MATH(B3*C3)</f>
        <v>10</v>
      </c>
    </row>
    <row r="4" spans="2:4" x14ac:dyDescent="0.35">
      <c r="B4" s="1">
        <v>3</v>
      </c>
      <c r="C4" s="1">
        <v>4</v>
      </c>
      <c r="D4" s="1">
        <f t="shared" si="0"/>
        <v>12</v>
      </c>
    </row>
    <row r="5" spans="2:4" x14ac:dyDescent="0.35">
      <c r="B5" s="1">
        <v>4</v>
      </c>
      <c r="C5" s="1">
        <v>3</v>
      </c>
      <c r="D5" s="1">
        <f t="shared" si="0"/>
        <v>12</v>
      </c>
    </row>
    <row r="6" spans="2:4" x14ac:dyDescent="0.35">
      <c r="B6" s="1">
        <v>5</v>
      </c>
      <c r="C6" s="1">
        <v>2.8</v>
      </c>
      <c r="D6" s="1">
        <f t="shared" si="0"/>
        <v>14</v>
      </c>
    </row>
    <row r="7" spans="2:4" x14ac:dyDescent="0.35">
      <c r="B7" s="1">
        <v>6</v>
      </c>
      <c r="C7" s="1">
        <v>2.2999999999999998</v>
      </c>
      <c r="D7" s="1">
        <f t="shared" si="0"/>
        <v>14</v>
      </c>
    </row>
    <row r="8" spans="2:4" x14ac:dyDescent="0.35">
      <c r="B8" s="1">
        <v>7</v>
      </c>
      <c r="C8" s="1">
        <v>2</v>
      </c>
      <c r="D8" s="1">
        <f t="shared" si="0"/>
        <v>14</v>
      </c>
    </row>
    <row r="9" spans="2:4" x14ac:dyDescent="0.35">
      <c r="B9" s="1">
        <v>8</v>
      </c>
      <c r="C9" s="1">
        <v>2</v>
      </c>
      <c r="D9" s="1">
        <f t="shared" si="0"/>
        <v>16</v>
      </c>
    </row>
    <row r="10" spans="2:4" x14ac:dyDescent="0.35">
      <c r="B10" s="1">
        <v>9</v>
      </c>
      <c r="C10" s="1">
        <v>2</v>
      </c>
      <c r="D10" s="1">
        <f t="shared" si="0"/>
        <v>18</v>
      </c>
    </row>
    <row r="11" spans="2:4" x14ac:dyDescent="0.35">
      <c r="B11" s="1">
        <v>10</v>
      </c>
      <c r="C11" s="1">
        <v>1.8</v>
      </c>
      <c r="D11" s="1">
        <f t="shared" si="0"/>
        <v>18</v>
      </c>
    </row>
    <row r="12" spans="2:4" x14ac:dyDescent="0.35">
      <c r="B12" s="1">
        <v>11</v>
      </c>
      <c r="C12" s="1">
        <v>1.8</v>
      </c>
      <c r="D12" s="1">
        <f t="shared" si="0"/>
        <v>20</v>
      </c>
    </row>
    <row r="13" spans="2:4" x14ac:dyDescent="0.35">
      <c r="B13" s="1">
        <v>12</v>
      </c>
      <c r="C13" s="3">
        <v>1.65</v>
      </c>
      <c r="D13" s="1">
        <f t="shared" si="0"/>
        <v>20</v>
      </c>
    </row>
    <row r="14" spans="2:4" x14ac:dyDescent="0.35">
      <c r="B14" s="1">
        <v>13</v>
      </c>
      <c r="C14" s="1">
        <v>1.65</v>
      </c>
      <c r="D14" s="1">
        <f t="shared" si="0"/>
        <v>22</v>
      </c>
    </row>
    <row r="15" spans="2:4" x14ac:dyDescent="0.35">
      <c r="B15" s="1">
        <v>14</v>
      </c>
      <c r="C15" s="1">
        <v>1.55</v>
      </c>
      <c r="D15" s="1">
        <f t="shared" si="0"/>
        <v>22</v>
      </c>
    </row>
    <row r="16" spans="2:4" x14ac:dyDescent="0.35">
      <c r="B16" s="1">
        <v>15</v>
      </c>
      <c r="C16" s="1">
        <v>1.55</v>
      </c>
      <c r="D16" s="1">
        <f t="shared" si="0"/>
        <v>24</v>
      </c>
    </row>
    <row r="17" spans="2:4" x14ac:dyDescent="0.35">
      <c r="B17" s="1">
        <v>16</v>
      </c>
      <c r="C17" s="1">
        <v>1.5</v>
      </c>
      <c r="D17" s="1">
        <f t="shared" si="0"/>
        <v>24</v>
      </c>
    </row>
    <row r="18" spans="2:4" x14ac:dyDescent="0.35">
      <c r="B18" s="1">
        <v>17</v>
      </c>
      <c r="C18" s="1">
        <v>1.5</v>
      </c>
      <c r="D18" s="1">
        <f t="shared" si="0"/>
        <v>26</v>
      </c>
    </row>
    <row r="19" spans="2:4" x14ac:dyDescent="0.35">
      <c r="B19" s="1">
        <v>18</v>
      </c>
      <c r="C19" s="1">
        <v>1.43</v>
      </c>
      <c r="D19" s="1">
        <f t="shared" si="0"/>
        <v>26</v>
      </c>
    </row>
    <row r="20" spans="2:4" x14ac:dyDescent="0.35">
      <c r="B20" s="1">
        <v>19</v>
      </c>
      <c r="C20" s="1">
        <v>1.43</v>
      </c>
      <c r="D20" s="1">
        <f t="shared" si="0"/>
        <v>28</v>
      </c>
    </row>
    <row r="21" spans="2:4" x14ac:dyDescent="0.35">
      <c r="B21" s="1">
        <v>20</v>
      </c>
      <c r="C21" s="1">
        <v>1.38</v>
      </c>
      <c r="D21" s="1">
        <f t="shared" si="0"/>
        <v>28</v>
      </c>
    </row>
    <row r="22" spans="2:4" x14ac:dyDescent="0.35">
      <c r="B22" s="1">
        <v>21</v>
      </c>
      <c r="C22" s="1">
        <v>1.32</v>
      </c>
      <c r="D22" s="1">
        <f t="shared" si="0"/>
        <v>28</v>
      </c>
    </row>
    <row r="23" spans="2:4" x14ac:dyDescent="0.35">
      <c r="B23" s="1">
        <v>22</v>
      </c>
      <c r="C23" s="1">
        <v>1.35</v>
      </c>
      <c r="D23" s="1">
        <f t="shared" si="0"/>
        <v>30</v>
      </c>
    </row>
    <row r="24" spans="2:4" x14ac:dyDescent="0.35">
      <c r="B24" s="1">
        <v>23</v>
      </c>
      <c r="C24" s="1">
        <v>1.35</v>
      </c>
      <c r="D24" s="1">
        <f t="shared" si="0"/>
        <v>32</v>
      </c>
    </row>
    <row r="25" spans="2:4" x14ac:dyDescent="0.35">
      <c r="B25" s="1">
        <v>24</v>
      </c>
      <c r="C25" s="1">
        <v>1.3</v>
      </c>
      <c r="D25" s="1">
        <f t="shared" si="0"/>
        <v>32</v>
      </c>
    </row>
    <row r="26" spans="2:4" x14ac:dyDescent="0.35">
      <c r="B26" s="1">
        <v>25</v>
      </c>
      <c r="C26" s="1">
        <v>1.28</v>
      </c>
      <c r="D26" s="1">
        <f t="shared" si="0"/>
        <v>32</v>
      </c>
    </row>
    <row r="27" spans="2:4" x14ac:dyDescent="0.35">
      <c r="B27" s="1">
        <v>26</v>
      </c>
      <c r="C27" s="1">
        <v>1.2</v>
      </c>
      <c r="D27" s="1">
        <f t="shared" si="0"/>
        <v>32</v>
      </c>
    </row>
    <row r="28" spans="2:4" x14ac:dyDescent="0.35">
      <c r="B28" s="1">
        <v>27</v>
      </c>
      <c r="C28" s="1">
        <v>1.18</v>
      </c>
      <c r="D28" s="1">
        <f t="shared" si="0"/>
        <v>32</v>
      </c>
    </row>
    <row r="29" spans="2:4" x14ac:dyDescent="0.35">
      <c r="B29" s="1">
        <v>28</v>
      </c>
      <c r="C29" s="1">
        <v>1.18</v>
      </c>
      <c r="D29" s="1">
        <f t="shared" si="0"/>
        <v>34</v>
      </c>
    </row>
    <row r="30" spans="2:4" x14ac:dyDescent="0.35">
      <c r="B30" s="1">
        <v>29</v>
      </c>
      <c r="C30" s="1">
        <v>1.17</v>
      </c>
      <c r="D30" s="1">
        <f t="shared" si="0"/>
        <v>34</v>
      </c>
    </row>
    <row r="31" spans="2:4" x14ac:dyDescent="0.35">
      <c r="B31" s="1">
        <v>30</v>
      </c>
      <c r="C31" s="1">
        <v>1.17</v>
      </c>
      <c r="D31" s="1">
        <f t="shared" si="0"/>
        <v>36</v>
      </c>
    </row>
    <row r="32" spans="2:4" x14ac:dyDescent="0.35">
      <c r="B32" s="14" t="s">
        <v>33</v>
      </c>
      <c r="C32" s="15">
        <f>AVERAGE(C3:C31)</f>
        <v>1.8220689655172417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Heti_óraszám</vt:lpstr>
      <vt:lpstr>Minimum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User</cp:lastModifiedBy>
  <cp:lastPrinted>2015-09-10T09:21:19Z</cp:lastPrinted>
  <dcterms:created xsi:type="dcterms:W3CDTF">2015-01-30T07:26:58Z</dcterms:created>
  <dcterms:modified xsi:type="dcterms:W3CDTF">2018-09-27T09:11:01Z</dcterms:modified>
</cp:coreProperties>
</file>